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2017\17M-00168-00 - Local Streets 17-R-04\Bid Documents\Posted for Tender\Addendum 1\"/>
    </mc:Choice>
  </mc:AlternateContent>
  <bookViews>
    <workbookView xWindow="0" yWindow="60" windowWidth="20160" windowHeight="9552"/>
  </bookViews>
  <sheets>
    <sheet name="321-2017_FORM_B-check" sheetId="1" r:id="rId1"/>
    <sheet name="Sheet1" sheetId="2" r:id="rId2"/>
  </sheets>
  <externalReferences>
    <externalReference r:id="rId3"/>
    <externalReference r:id="rId4"/>
    <externalReference r:id="rId5"/>
  </externalReferences>
  <definedNames>
    <definedName name="_1PAGE_1_OF_13" localSheetId="0">'321-2017_FORM_B-check'!#REF!</definedName>
    <definedName name="_2PAGE_1_OF_13">'[1]FORM B; PRICES'!#REF!</definedName>
    <definedName name="_3TENDER_NO._181" localSheetId="0">'321-2017_FORM_B-check'!#REF!</definedName>
    <definedName name="_4TENDER_NO._181">'[1]FORM B; PRICES'!#REF!</definedName>
    <definedName name="_5TENDER_SUBMISSI" localSheetId="0">'321-2017_FORM_B-check'!#REF!</definedName>
    <definedName name="_6TENDER_SUBMISSI">'[1]FORM B; PRICES'!#REF!</definedName>
    <definedName name="_xlnm._FilterDatabase" localSheetId="0" hidden="1">'321-2017_FORM_B-check'!$A$1:$P$553</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0">'321-2017_FORM_B-check'!#REF!</definedName>
    <definedName name="HEADER">'[1]FORM B; PRICES'!#REF!</definedName>
    <definedName name="_xlnm.Print_Area" localSheetId="0">'321-2017_FORM_B-check'!$B$6:$P$553</definedName>
    <definedName name="_xlnm.Print_Titles" localSheetId="0">'321-2017_FORM_B-check'!$1:$5</definedName>
    <definedName name="_xlnm.Print_Titles">#REF!</definedName>
    <definedName name="TEMP" localSheetId="0">'321-2017_FORM_B-check'!#REF!</definedName>
    <definedName name="TEMP">'[1]FORM B; PRICES'!#REF!</definedName>
    <definedName name="TESTHEAD" localSheetId="0">'321-2017_FORM_B-check'!#REF!</definedName>
    <definedName name="TESTHEAD">'[1]FORM B; PRICES'!#REF!</definedName>
    <definedName name="XEVERYTHING" localSheetId="0">'321-2017_FORM_B-check'!$B$1:$IV$7</definedName>
    <definedName name="XEverything">#REF!</definedName>
    <definedName name="XITEMS" localSheetId="0">'321-2017_FORM_B-check'!$B$195:$IV$337</definedName>
    <definedName name="XItem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13" i="1" l="1"/>
  <c r="M513" i="1" s="1"/>
  <c r="K513" i="1"/>
  <c r="H513" i="1"/>
  <c r="L512" i="1"/>
  <c r="M512" i="1" s="1"/>
  <c r="K512" i="1"/>
  <c r="P513" i="1"/>
  <c r="N512" i="1"/>
  <c r="P512" i="1"/>
  <c r="O512" i="1"/>
  <c r="O513" i="1"/>
  <c r="N513" i="1"/>
  <c r="K553" i="1" l="1"/>
  <c r="L553" i="1" s="1"/>
  <c r="J553" i="1"/>
  <c r="K552" i="1"/>
  <c r="L552" i="1" s="1"/>
  <c r="J552" i="1"/>
  <c r="K551" i="1"/>
  <c r="L551" i="1" s="1"/>
  <c r="J551" i="1"/>
  <c r="J550" i="1"/>
  <c r="C550" i="1"/>
  <c r="K550" i="1" s="1"/>
  <c r="L550" i="1" s="1"/>
  <c r="J549" i="1"/>
  <c r="C549" i="1"/>
  <c r="K549" i="1" s="1"/>
  <c r="L549" i="1" s="1"/>
  <c r="K548" i="1"/>
  <c r="L548" i="1" s="1"/>
  <c r="J548" i="1"/>
  <c r="B548" i="1"/>
  <c r="K547" i="1"/>
  <c r="L547" i="1" s="1"/>
  <c r="J547" i="1"/>
  <c r="J546" i="1"/>
  <c r="C546" i="1"/>
  <c r="K546" i="1" s="1"/>
  <c r="L546" i="1" s="1"/>
  <c r="J545" i="1"/>
  <c r="C545" i="1"/>
  <c r="K545" i="1" s="1"/>
  <c r="L545" i="1" s="1"/>
  <c r="J544" i="1"/>
  <c r="C544" i="1"/>
  <c r="K544" i="1" s="1"/>
  <c r="L544" i="1" s="1"/>
  <c r="J543" i="1"/>
  <c r="C543" i="1"/>
  <c r="K543" i="1" s="1"/>
  <c r="L543" i="1" s="1"/>
  <c r="J542" i="1"/>
  <c r="C542" i="1"/>
  <c r="K542" i="1" s="1"/>
  <c r="L542" i="1" s="1"/>
  <c r="J541" i="1"/>
  <c r="C541" i="1"/>
  <c r="K541" i="1" s="1"/>
  <c r="L541" i="1" s="1"/>
  <c r="J540" i="1"/>
  <c r="C540" i="1"/>
  <c r="K540" i="1" s="1"/>
  <c r="L540" i="1" s="1"/>
  <c r="L539" i="1"/>
  <c r="K539" i="1"/>
  <c r="J539" i="1"/>
  <c r="B539" i="1"/>
  <c r="L538" i="1"/>
  <c r="K538" i="1"/>
  <c r="J538" i="1"/>
  <c r="J537" i="1"/>
  <c r="C537" i="1"/>
  <c r="K537" i="1" s="1"/>
  <c r="L537" i="1" s="1"/>
  <c r="B537" i="1"/>
  <c r="K536" i="1"/>
  <c r="L536" i="1" s="1"/>
  <c r="J536" i="1"/>
  <c r="H536" i="1"/>
  <c r="K535" i="1"/>
  <c r="L535" i="1" s="1"/>
  <c r="J535" i="1"/>
  <c r="H535" i="1"/>
  <c r="K534" i="1"/>
  <c r="L534" i="1" s="1"/>
  <c r="J534" i="1"/>
  <c r="H534" i="1"/>
  <c r="K533" i="1"/>
  <c r="L533" i="1" s="1"/>
  <c r="J533" i="1"/>
  <c r="H533" i="1"/>
  <c r="K532" i="1"/>
  <c r="L532" i="1" s="1"/>
  <c r="J532" i="1"/>
  <c r="H532" i="1"/>
  <c r="K531" i="1"/>
  <c r="L531" i="1" s="1"/>
  <c r="J531" i="1"/>
  <c r="H531" i="1"/>
  <c r="K530" i="1"/>
  <c r="L530" i="1" s="1"/>
  <c r="J530" i="1"/>
  <c r="H530" i="1"/>
  <c r="K529" i="1"/>
  <c r="L529" i="1" s="1"/>
  <c r="J529" i="1"/>
  <c r="H529" i="1"/>
  <c r="K528" i="1"/>
  <c r="L528" i="1" s="1"/>
  <c r="J528" i="1"/>
  <c r="L527" i="1"/>
  <c r="K527" i="1"/>
  <c r="J527" i="1"/>
  <c r="J526" i="1"/>
  <c r="C526" i="1"/>
  <c r="K526" i="1" s="1"/>
  <c r="L526" i="1" s="1"/>
  <c r="B526" i="1"/>
  <c r="K525" i="1"/>
  <c r="L525" i="1" s="1"/>
  <c r="J525" i="1"/>
  <c r="H525" i="1"/>
  <c r="K524" i="1"/>
  <c r="L524" i="1" s="1"/>
  <c r="J524" i="1"/>
  <c r="H524" i="1"/>
  <c r="K523" i="1"/>
  <c r="L523" i="1" s="1"/>
  <c r="J523" i="1"/>
  <c r="H523" i="1"/>
  <c r="K522" i="1"/>
  <c r="L522" i="1" s="1"/>
  <c r="J522" i="1"/>
  <c r="H522" i="1"/>
  <c r="K521" i="1"/>
  <c r="L521" i="1" s="1"/>
  <c r="J521" i="1"/>
  <c r="H521" i="1"/>
  <c r="K520" i="1"/>
  <c r="L520" i="1" s="1"/>
  <c r="J520" i="1"/>
  <c r="H520" i="1"/>
  <c r="K519" i="1"/>
  <c r="L519" i="1" s="1"/>
  <c r="J519" i="1"/>
  <c r="H519" i="1"/>
  <c r="K518" i="1"/>
  <c r="L518" i="1" s="1"/>
  <c r="J518" i="1"/>
  <c r="H518" i="1"/>
  <c r="K517" i="1"/>
  <c r="L517" i="1" s="1"/>
  <c r="J517" i="1"/>
  <c r="K516" i="1"/>
  <c r="L516" i="1" s="1"/>
  <c r="J516" i="1"/>
  <c r="K515" i="1"/>
  <c r="L515" i="1" s="1"/>
  <c r="J515" i="1"/>
  <c r="J514" i="1"/>
  <c r="C514" i="1"/>
  <c r="K514" i="1" s="1"/>
  <c r="L514" i="1" s="1"/>
  <c r="B514" i="1"/>
  <c r="K511" i="1"/>
  <c r="L511" i="1" s="1"/>
  <c r="J511" i="1"/>
  <c r="H511" i="1"/>
  <c r="L510" i="1"/>
  <c r="K510" i="1"/>
  <c r="J510" i="1"/>
  <c r="K509" i="1"/>
  <c r="L509" i="1" s="1"/>
  <c r="J509" i="1"/>
  <c r="K508" i="1"/>
  <c r="L508" i="1" s="1"/>
  <c r="J508" i="1"/>
  <c r="H508" i="1"/>
  <c r="L507" i="1"/>
  <c r="K507" i="1"/>
  <c r="J507" i="1"/>
  <c r="K506" i="1"/>
  <c r="L506" i="1" s="1"/>
  <c r="J506" i="1"/>
  <c r="K505" i="1"/>
  <c r="L505" i="1" s="1"/>
  <c r="J505" i="1"/>
  <c r="K504" i="1"/>
  <c r="L504" i="1" s="1"/>
  <c r="J504" i="1"/>
  <c r="J503" i="1"/>
  <c r="C503" i="1"/>
  <c r="K503" i="1" s="1"/>
  <c r="L503" i="1" s="1"/>
  <c r="K502" i="1"/>
  <c r="L502" i="1" s="1"/>
  <c r="J502" i="1"/>
  <c r="K501" i="1"/>
  <c r="L501" i="1" s="1"/>
  <c r="J501" i="1"/>
  <c r="H501" i="1"/>
  <c r="K500" i="1"/>
  <c r="L500" i="1" s="1"/>
  <c r="J500" i="1"/>
  <c r="H500" i="1"/>
  <c r="K499" i="1"/>
  <c r="L499" i="1" s="1"/>
  <c r="J499" i="1"/>
  <c r="K498" i="1"/>
  <c r="L498" i="1" s="1"/>
  <c r="J498" i="1"/>
  <c r="K497" i="1"/>
  <c r="L497" i="1" s="1"/>
  <c r="J497" i="1"/>
  <c r="H497" i="1"/>
  <c r="K496" i="1"/>
  <c r="L496" i="1" s="1"/>
  <c r="J496" i="1"/>
  <c r="H496" i="1"/>
  <c r="L495" i="1"/>
  <c r="K495" i="1"/>
  <c r="J495" i="1"/>
  <c r="H495" i="1"/>
  <c r="K494" i="1"/>
  <c r="L494" i="1" s="1"/>
  <c r="J494" i="1"/>
  <c r="H494" i="1"/>
  <c r="K493" i="1"/>
  <c r="L493" i="1" s="1"/>
  <c r="J493" i="1"/>
  <c r="H493" i="1"/>
  <c r="K492" i="1"/>
  <c r="L492" i="1" s="1"/>
  <c r="J492" i="1"/>
  <c r="K491" i="1"/>
  <c r="L491" i="1" s="1"/>
  <c r="J491" i="1"/>
  <c r="H491" i="1"/>
  <c r="K490" i="1"/>
  <c r="L490" i="1" s="1"/>
  <c r="J490" i="1"/>
  <c r="H490" i="1"/>
  <c r="K489" i="1"/>
  <c r="L489" i="1" s="1"/>
  <c r="J489" i="1"/>
  <c r="K488" i="1"/>
  <c r="L488" i="1" s="1"/>
  <c r="J488" i="1"/>
  <c r="H488" i="1"/>
  <c r="K487" i="1"/>
  <c r="L487" i="1" s="1"/>
  <c r="J487" i="1"/>
  <c r="K486" i="1"/>
  <c r="L486" i="1" s="1"/>
  <c r="J486" i="1"/>
  <c r="H486" i="1"/>
  <c r="L485" i="1"/>
  <c r="K485" i="1"/>
  <c r="J485" i="1"/>
  <c r="K484" i="1"/>
  <c r="L484" i="1" s="1"/>
  <c r="J484" i="1"/>
  <c r="H484" i="1"/>
  <c r="K483" i="1"/>
  <c r="L483" i="1" s="1"/>
  <c r="J483" i="1"/>
  <c r="H483" i="1"/>
  <c r="K482" i="1"/>
  <c r="L482" i="1" s="1"/>
  <c r="J482" i="1"/>
  <c r="H482" i="1"/>
  <c r="L481" i="1"/>
  <c r="K481" i="1"/>
  <c r="J481" i="1"/>
  <c r="H481" i="1"/>
  <c r="K480" i="1"/>
  <c r="L480" i="1" s="1"/>
  <c r="J480" i="1"/>
  <c r="H480" i="1"/>
  <c r="K479" i="1"/>
  <c r="L479" i="1" s="1"/>
  <c r="J479" i="1"/>
  <c r="K478" i="1"/>
  <c r="L478" i="1" s="1"/>
  <c r="J478" i="1"/>
  <c r="K477" i="1"/>
  <c r="L477" i="1" s="1"/>
  <c r="J477" i="1"/>
  <c r="H477" i="1"/>
  <c r="K476" i="1"/>
  <c r="L476" i="1" s="1"/>
  <c r="J476" i="1"/>
  <c r="H476" i="1"/>
  <c r="K475" i="1"/>
  <c r="L475" i="1" s="1"/>
  <c r="J475" i="1"/>
  <c r="H475" i="1"/>
  <c r="K474" i="1"/>
  <c r="L474" i="1" s="1"/>
  <c r="J474" i="1"/>
  <c r="K473" i="1"/>
  <c r="L473" i="1" s="1"/>
  <c r="J473" i="1"/>
  <c r="H473" i="1"/>
  <c r="K472" i="1"/>
  <c r="L472" i="1" s="1"/>
  <c r="J472" i="1"/>
  <c r="L471" i="1"/>
  <c r="K471" i="1"/>
  <c r="J471" i="1"/>
  <c r="K470" i="1"/>
  <c r="L470" i="1" s="1"/>
  <c r="J470" i="1"/>
  <c r="H470" i="1"/>
  <c r="K469" i="1"/>
  <c r="L469" i="1" s="1"/>
  <c r="J469" i="1"/>
  <c r="H469" i="1"/>
  <c r="K468" i="1"/>
  <c r="L468" i="1" s="1"/>
  <c r="J468" i="1"/>
  <c r="K467" i="1"/>
  <c r="L467" i="1" s="1"/>
  <c r="J467" i="1"/>
  <c r="K466" i="1"/>
  <c r="L466" i="1" s="1"/>
  <c r="J466" i="1"/>
  <c r="H466" i="1"/>
  <c r="K465" i="1"/>
  <c r="L465" i="1" s="1"/>
  <c r="J465" i="1"/>
  <c r="K464" i="1"/>
  <c r="L464" i="1" s="1"/>
  <c r="J464" i="1"/>
  <c r="H464" i="1"/>
  <c r="K463" i="1"/>
  <c r="L463" i="1" s="1"/>
  <c r="J463" i="1"/>
  <c r="K462" i="1"/>
  <c r="L462" i="1" s="1"/>
  <c r="J462" i="1"/>
  <c r="H462" i="1"/>
  <c r="K461" i="1"/>
  <c r="L461" i="1" s="1"/>
  <c r="J461" i="1"/>
  <c r="K460" i="1"/>
  <c r="L460" i="1" s="1"/>
  <c r="J460" i="1"/>
  <c r="K459" i="1"/>
  <c r="L459" i="1" s="1"/>
  <c r="J459" i="1"/>
  <c r="H459" i="1"/>
  <c r="K458" i="1"/>
  <c r="L458" i="1" s="1"/>
  <c r="J458" i="1"/>
  <c r="H458" i="1"/>
  <c r="K457" i="1"/>
  <c r="L457" i="1" s="1"/>
  <c r="J457" i="1"/>
  <c r="H457" i="1"/>
  <c r="K456" i="1"/>
  <c r="L456" i="1" s="1"/>
  <c r="J456" i="1"/>
  <c r="H456" i="1"/>
  <c r="K455" i="1"/>
  <c r="L455" i="1" s="1"/>
  <c r="J455" i="1"/>
  <c r="H455" i="1"/>
  <c r="L454" i="1"/>
  <c r="K454" i="1"/>
  <c r="J454" i="1"/>
  <c r="H454" i="1"/>
  <c r="L453" i="1"/>
  <c r="K453" i="1"/>
  <c r="J453" i="1"/>
  <c r="H453" i="1"/>
  <c r="K452" i="1"/>
  <c r="L452" i="1" s="1"/>
  <c r="J452" i="1"/>
  <c r="K451" i="1"/>
  <c r="L451" i="1" s="1"/>
  <c r="J451" i="1"/>
  <c r="H451" i="1"/>
  <c r="K450" i="1"/>
  <c r="L450" i="1" s="1"/>
  <c r="J450" i="1"/>
  <c r="H450" i="1"/>
  <c r="K449" i="1"/>
  <c r="L449" i="1" s="1"/>
  <c r="J449" i="1"/>
  <c r="K448" i="1"/>
  <c r="L448" i="1" s="1"/>
  <c r="J448" i="1"/>
  <c r="K447" i="1"/>
  <c r="L447" i="1" s="1"/>
  <c r="J447" i="1"/>
  <c r="H447" i="1"/>
  <c r="K446" i="1"/>
  <c r="L446" i="1" s="1"/>
  <c r="J446" i="1"/>
  <c r="H446" i="1"/>
  <c r="K445" i="1"/>
  <c r="L445" i="1" s="1"/>
  <c r="J445" i="1"/>
  <c r="H445" i="1"/>
  <c r="K444" i="1"/>
  <c r="L444" i="1" s="1"/>
  <c r="J444" i="1"/>
  <c r="K443" i="1"/>
  <c r="L443" i="1" s="1"/>
  <c r="J443" i="1"/>
  <c r="H443" i="1"/>
  <c r="L442" i="1"/>
  <c r="K442" i="1"/>
  <c r="J442" i="1"/>
  <c r="H442" i="1"/>
  <c r="K441" i="1"/>
  <c r="L441" i="1" s="1"/>
  <c r="J441" i="1"/>
  <c r="K440" i="1"/>
  <c r="L440" i="1" s="1"/>
  <c r="J440" i="1"/>
  <c r="H440" i="1"/>
  <c r="K439" i="1"/>
  <c r="L439" i="1" s="1"/>
  <c r="J439" i="1"/>
  <c r="H439" i="1"/>
  <c r="K438" i="1"/>
  <c r="L438" i="1" s="1"/>
  <c r="J438" i="1"/>
  <c r="H438" i="1"/>
  <c r="K437" i="1"/>
  <c r="L437" i="1" s="1"/>
  <c r="J437" i="1"/>
  <c r="K436" i="1"/>
  <c r="L436" i="1" s="1"/>
  <c r="J436" i="1"/>
  <c r="K435" i="1"/>
  <c r="L435" i="1" s="1"/>
  <c r="J435" i="1"/>
  <c r="H435" i="1"/>
  <c r="K434" i="1"/>
  <c r="L434" i="1" s="1"/>
  <c r="J434" i="1"/>
  <c r="K433" i="1"/>
  <c r="L433" i="1" s="1"/>
  <c r="J433" i="1"/>
  <c r="H433" i="1"/>
  <c r="K432" i="1"/>
  <c r="L432" i="1" s="1"/>
  <c r="J432" i="1"/>
  <c r="K431" i="1"/>
  <c r="L431" i="1" s="1"/>
  <c r="J431" i="1"/>
  <c r="H431" i="1"/>
  <c r="K430" i="1"/>
  <c r="L430" i="1" s="1"/>
  <c r="J430" i="1"/>
  <c r="H430" i="1"/>
  <c r="K429" i="1"/>
  <c r="L429" i="1" s="1"/>
  <c r="J429" i="1"/>
  <c r="K428" i="1"/>
  <c r="L428" i="1" s="1"/>
  <c r="J428" i="1"/>
  <c r="K427" i="1"/>
  <c r="L427" i="1" s="1"/>
  <c r="J427" i="1"/>
  <c r="H427" i="1"/>
  <c r="K426" i="1"/>
  <c r="L426" i="1" s="1"/>
  <c r="J426" i="1"/>
  <c r="H426" i="1"/>
  <c r="K425" i="1"/>
  <c r="L425" i="1" s="1"/>
  <c r="J425" i="1"/>
  <c r="H425" i="1"/>
  <c r="K424" i="1"/>
  <c r="L424" i="1" s="1"/>
  <c r="J424" i="1"/>
  <c r="H424" i="1"/>
  <c r="K423" i="1"/>
  <c r="L423" i="1" s="1"/>
  <c r="J423" i="1"/>
  <c r="H423" i="1"/>
  <c r="L422" i="1"/>
  <c r="K422" i="1"/>
  <c r="J422" i="1"/>
  <c r="K421" i="1"/>
  <c r="L421" i="1" s="1"/>
  <c r="J421" i="1"/>
  <c r="H421" i="1"/>
  <c r="K420" i="1"/>
  <c r="L420" i="1" s="1"/>
  <c r="J420" i="1"/>
  <c r="H420" i="1"/>
  <c r="K419" i="1"/>
  <c r="L419" i="1" s="1"/>
  <c r="J419" i="1"/>
  <c r="K418" i="1"/>
  <c r="L418" i="1" s="1"/>
  <c r="J418" i="1"/>
  <c r="J417" i="1"/>
  <c r="C417" i="1"/>
  <c r="K417" i="1" s="1"/>
  <c r="L417" i="1" s="1"/>
  <c r="K416" i="1"/>
  <c r="L416" i="1" s="1"/>
  <c r="J416" i="1"/>
  <c r="H416" i="1"/>
  <c r="K415" i="1"/>
  <c r="L415" i="1" s="1"/>
  <c r="J415" i="1"/>
  <c r="K414" i="1"/>
  <c r="L414" i="1" s="1"/>
  <c r="J414" i="1"/>
  <c r="H414" i="1"/>
  <c r="K413" i="1"/>
  <c r="L413" i="1" s="1"/>
  <c r="J413" i="1"/>
  <c r="H413" i="1"/>
  <c r="K412" i="1"/>
  <c r="L412" i="1" s="1"/>
  <c r="J412" i="1"/>
  <c r="L411" i="1"/>
  <c r="K411" i="1"/>
  <c r="J411" i="1"/>
  <c r="K410" i="1"/>
  <c r="L410" i="1" s="1"/>
  <c r="J410" i="1"/>
  <c r="H410" i="1"/>
  <c r="K409" i="1"/>
  <c r="L409" i="1" s="1"/>
  <c r="J409" i="1"/>
  <c r="H409" i="1"/>
  <c r="K408" i="1"/>
  <c r="L408" i="1" s="1"/>
  <c r="J408" i="1"/>
  <c r="H408" i="1"/>
  <c r="K407" i="1"/>
  <c r="L407" i="1" s="1"/>
  <c r="J407" i="1"/>
  <c r="H407" i="1"/>
  <c r="L406" i="1"/>
  <c r="K406" i="1"/>
  <c r="J406" i="1"/>
  <c r="H406" i="1"/>
  <c r="K405" i="1"/>
  <c r="L405" i="1" s="1"/>
  <c r="J405" i="1"/>
  <c r="K404" i="1"/>
  <c r="L404" i="1" s="1"/>
  <c r="J404" i="1"/>
  <c r="H404" i="1"/>
  <c r="K403" i="1"/>
  <c r="L403" i="1" s="1"/>
  <c r="J403" i="1"/>
  <c r="H403" i="1"/>
  <c r="K402" i="1"/>
  <c r="L402" i="1" s="1"/>
  <c r="J402" i="1"/>
  <c r="K401" i="1"/>
  <c r="L401" i="1" s="1"/>
  <c r="J401" i="1"/>
  <c r="H401" i="1"/>
  <c r="K400" i="1"/>
  <c r="L400" i="1" s="1"/>
  <c r="J400" i="1"/>
  <c r="K399" i="1"/>
  <c r="L399" i="1" s="1"/>
  <c r="J399" i="1"/>
  <c r="H399" i="1"/>
  <c r="K398" i="1"/>
  <c r="L398" i="1" s="1"/>
  <c r="J398" i="1"/>
  <c r="K397" i="1"/>
  <c r="L397" i="1" s="1"/>
  <c r="J397" i="1"/>
  <c r="H397" i="1"/>
  <c r="K396" i="1"/>
  <c r="L396" i="1" s="1"/>
  <c r="J396" i="1"/>
  <c r="H396" i="1"/>
  <c r="K395" i="1"/>
  <c r="L395" i="1" s="1"/>
  <c r="J395" i="1"/>
  <c r="H395" i="1"/>
  <c r="K394" i="1"/>
  <c r="L394" i="1" s="1"/>
  <c r="J394" i="1"/>
  <c r="H394" i="1"/>
  <c r="K393" i="1"/>
  <c r="L393" i="1" s="1"/>
  <c r="J393" i="1"/>
  <c r="H393" i="1"/>
  <c r="K392" i="1"/>
  <c r="L392" i="1" s="1"/>
  <c r="J392" i="1"/>
  <c r="K391" i="1"/>
  <c r="L391" i="1" s="1"/>
  <c r="J391" i="1"/>
  <c r="K390" i="1"/>
  <c r="L390" i="1" s="1"/>
  <c r="J390" i="1"/>
  <c r="H390" i="1"/>
  <c r="K389" i="1"/>
  <c r="L389" i="1" s="1"/>
  <c r="J389" i="1"/>
  <c r="H389" i="1"/>
  <c r="K388" i="1"/>
  <c r="L388" i="1" s="1"/>
  <c r="J388" i="1"/>
  <c r="K387" i="1"/>
  <c r="L387" i="1" s="1"/>
  <c r="J387" i="1"/>
  <c r="H387" i="1"/>
  <c r="K386" i="1"/>
  <c r="L386" i="1" s="1"/>
  <c r="J386" i="1"/>
  <c r="K385" i="1"/>
  <c r="L385" i="1" s="1"/>
  <c r="J385" i="1"/>
  <c r="L384" i="1"/>
  <c r="K384" i="1"/>
  <c r="J384" i="1"/>
  <c r="H384" i="1"/>
  <c r="K383" i="1"/>
  <c r="L383" i="1" s="1"/>
  <c r="J383" i="1"/>
  <c r="L382" i="1"/>
  <c r="K382" i="1"/>
  <c r="J382" i="1"/>
  <c r="K381" i="1"/>
  <c r="L381" i="1" s="1"/>
  <c r="J381" i="1"/>
  <c r="H381" i="1"/>
  <c r="K380" i="1"/>
  <c r="L380" i="1" s="1"/>
  <c r="J380" i="1"/>
  <c r="K379" i="1"/>
  <c r="L379" i="1" s="1"/>
  <c r="J379" i="1"/>
  <c r="H379" i="1"/>
  <c r="K378" i="1"/>
  <c r="L378" i="1" s="1"/>
  <c r="J378" i="1"/>
  <c r="K377" i="1"/>
  <c r="L377" i="1" s="1"/>
  <c r="J377" i="1"/>
  <c r="H377" i="1"/>
  <c r="K376" i="1"/>
  <c r="L376" i="1" s="1"/>
  <c r="J376" i="1"/>
  <c r="K375" i="1"/>
  <c r="L375" i="1" s="1"/>
  <c r="J375" i="1"/>
  <c r="K374" i="1"/>
  <c r="L374" i="1" s="1"/>
  <c r="J374" i="1"/>
  <c r="H374" i="1"/>
  <c r="K373" i="1"/>
  <c r="L373" i="1" s="1"/>
  <c r="J373" i="1"/>
  <c r="H373" i="1"/>
  <c r="K372" i="1"/>
  <c r="L372" i="1" s="1"/>
  <c r="J372" i="1"/>
  <c r="H372" i="1"/>
  <c r="K371" i="1"/>
  <c r="L371" i="1" s="1"/>
  <c r="J371" i="1"/>
  <c r="L370" i="1"/>
  <c r="K370" i="1"/>
  <c r="J370" i="1"/>
  <c r="H370" i="1"/>
  <c r="K369" i="1"/>
  <c r="L369" i="1" s="1"/>
  <c r="J369" i="1"/>
  <c r="H369" i="1"/>
  <c r="K368" i="1"/>
  <c r="L368" i="1" s="1"/>
  <c r="J368" i="1"/>
  <c r="K367" i="1"/>
  <c r="L367" i="1" s="1"/>
  <c r="J367" i="1"/>
  <c r="K366" i="1"/>
  <c r="L366" i="1" s="1"/>
  <c r="J366" i="1"/>
  <c r="H366" i="1"/>
  <c r="K365" i="1"/>
  <c r="L365" i="1" s="1"/>
  <c r="J365" i="1"/>
  <c r="H365" i="1"/>
  <c r="K364" i="1"/>
  <c r="L364" i="1" s="1"/>
  <c r="J364" i="1"/>
  <c r="H364" i="1"/>
  <c r="K363" i="1"/>
  <c r="L363" i="1" s="1"/>
  <c r="J363" i="1"/>
  <c r="H363" i="1"/>
  <c r="K362" i="1"/>
  <c r="L362" i="1" s="1"/>
  <c r="J362" i="1"/>
  <c r="K361" i="1"/>
  <c r="L361" i="1" s="1"/>
  <c r="J361" i="1"/>
  <c r="H361" i="1"/>
  <c r="K360" i="1"/>
  <c r="L360" i="1" s="1"/>
  <c r="J360" i="1"/>
  <c r="H360" i="1"/>
  <c r="L359" i="1"/>
  <c r="K359" i="1"/>
  <c r="J359" i="1"/>
  <c r="H359" i="1"/>
  <c r="K358" i="1"/>
  <c r="L358" i="1" s="1"/>
  <c r="J358" i="1"/>
  <c r="H358" i="1"/>
  <c r="K357" i="1"/>
  <c r="L357" i="1" s="1"/>
  <c r="J357" i="1"/>
  <c r="K356" i="1"/>
  <c r="L356" i="1" s="1"/>
  <c r="J356" i="1"/>
  <c r="K355" i="1"/>
  <c r="L355" i="1" s="1"/>
  <c r="J355" i="1"/>
  <c r="H355" i="1"/>
  <c r="K354" i="1"/>
  <c r="L354" i="1" s="1"/>
  <c r="J354" i="1"/>
  <c r="K353" i="1"/>
  <c r="L353" i="1" s="1"/>
  <c r="J353" i="1"/>
  <c r="H353" i="1"/>
  <c r="K352" i="1"/>
  <c r="L352" i="1" s="1"/>
  <c r="J352" i="1"/>
  <c r="K351" i="1"/>
  <c r="L351" i="1" s="1"/>
  <c r="J351" i="1"/>
  <c r="H351" i="1"/>
  <c r="K350" i="1"/>
  <c r="L350" i="1" s="1"/>
  <c r="J350" i="1"/>
  <c r="K349" i="1"/>
  <c r="L349" i="1" s="1"/>
  <c r="J349" i="1"/>
  <c r="K348" i="1"/>
  <c r="L348" i="1" s="1"/>
  <c r="J348" i="1"/>
  <c r="H348" i="1"/>
  <c r="K347" i="1"/>
  <c r="L347" i="1" s="1"/>
  <c r="J347" i="1"/>
  <c r="H347" i="1"/>
  <c r="K346" i="1"/>
  <c r="L346" i="1" s="1"/>
  <c r="J346" i="1"/>
  <c r="H346" i="1"/>
  <c r="K345" i="1"/>
  <c r="L345" i="1" s="1"/>
  <c r="J345" i="1"/>
  <c r="H345" i="1"/>
  <c r="K344" i="1"/>
  <c r="L344" i="1" s="1"/>
  <c r="J344" i="1"/>
  <c r="H344" i="1"/>
  <c r="K343" i="1"/>
  <c r="L343" i="1" s="1"/>
  <c r="J343" i="1"/>
  <c r="H343" i="1"/>
  <c r="K342" i="1"/>
  <c r="L342" i="1" s="1"/>
  <c r="J342" i="1"/>
  <c r="K341" i="1"/>
  <c r="L341" i="1" s="1"/>
  <c r="J341" i="1"/>
  <c r="H341" i="1"/>
  <c r="K340" i="1"/>
  <c r="L340" i="1" s="1"/>
  <c r="J340" i="1"/>
  <c r="H340" i="1"/>
  <c r="K339" i="1"/>
  <c r="L339" i="1" s="1"/>
  <c r="J339" i="1"/>
  <c r="K338" i="1"/>
  <c r="L338" i="1" s="1"/>
  <c r="J338" i="1"/>
  <c r="L337" i="1"/>
  <c r="J337" i="1"/>
  <c r="C337" i="1"/>
  <c r="K337" i="1" s="1"/>
  <c r="K336" i="1"/>
  <c r="L336" i="1" s="1"/>
  <c r="J336" i="1"/>
  <c r="H336" i="1"/>
  <c r="K335" i="1"/>
  <c r="L335" i="1" s="1"/>
  <c r="J335" i="1"/>
  <c r="H335" i="1"/>
  <c r="K334" i="1"/>
  <c r="L334" i="1" s="1"/>
  <c r="J334" i="1"/>
  <c r="L333" i="1"/>
  <c r="K333" i="1"/>
  <c r="J333" i="1"/>
  <c r="K332" i="1"/>
  <c r="L332" i="1" s="1"/>
  <c r="J332" i="1"/>
  <c r="H332" i="1"/>
  <c r="K331" i="1"/>
  <c r="L331" i="1" s="1"/>
  <c r="J331" i="1"/>
  <c r="H331" i="1"/>
  <c r="K330" i="1"/>
  <c r="L330" i="1" s="1"/>
  <c r="J330" i="1"/>
  <c r="H330" i="1"/>
  <c r="K329" i="1"/>
  <c r="L329" i="1" s="1"/>
  <c r="J329" i="1"/>
  <c r="H329" i="1"/>
  <c r="K328" i="1"/>
  <c r="L328" i="1" s="1"/>
  <c r="J328" i="1"/>
  <c r="K327" i="1"/>
  <c r="L327" i="1" s="1"/>
  <c r="J327" i="1"/>
  <c r="H327" i="1"/>
  <c r="L326" i="1"/>
  <c r="K326" i="1"/>
  <c r="J326" i="1"/>
  <c r="H326" i="1"/>
  <c r="K325" i="1"/>
  <c r="L325" i="1" s="1"/>
  <c r="J325" i="1"/>
  <c r="H325" i="1"/>
  <c r="K324" i="1"/>
  <c r="L324" i="1" s="1"/>
  <c r="J324" i="1"/>
  <c r="K323" i="1"/>
  <c r="L323" i="1" s="1"/>
  <c r="J323" i="1"/>
  <c r="H323" i="1"/>
  <c r="K322" i="1"/>
  <c r="L322" i="1" s="1"/>
  <c r="J322" i="1"/>
  <c r="K321" i="1"/>
  <c r="L321" i="1" s="1"/>
  <c r="J321" i="1"/>
  <c r="H321" i="1"/>
  <c r="K320" i="1"/>
  <c r="L320" i="1" s="1"/>
  <c r="J320" i="1"/>
  <c r="H320" i="1"/>
  <c r="K319" i="1"/>
  <c r="L319" i="1" s="1"/>
  <c r="J319" i="1"/>
  <c r="K318" i="1"/>
  <c r="L318" i="1" s="1"/>
  <c r="J318" i="1"/>
  <c r="H318" i="1"/>
  <c r="K317" i="1"/>
  <c r="L317" i="1" s="1"/>
  <c r="J317" i="1"/>
  <c r="H317" i="1"/>
  <c r="K316" i="1"/>
  <c r="L316" i="1" s="1"/>
  <c r="J316" i="1"/>
  <c r="K315" i="1"/>
  <c r="L315" i="1" s="1"/>
  <c r="J315" i="1"/>
  <c r="K314" i="1"/>
  <c r="L314" i="1" s="1"/>
  <c r="J314" i="1"/>
  <c r="H314" i="1"/>
  <c r="K313" i="1"/>
  <c r="L313" i="1" s="1"/>
  <c r="J313" i="1"/>
  <c r="K312" i="1"/>
  <c r="L312" i="1" s="1"/>
  <c r="J312" i="1"/>
  <c r="H312" i="1"/>
  <c r="K311" i="1"/>
  <c r="L311" i="1" s="1"/>
  <c r="J311" i="1"/>
  <c r="H311" i="1"/>
  <c r="K310" i="1"/>
  <c r="L310" i="1" s="1"/>
  <c r="J310" i="1"/>
  <c r="H310" i="1"/>
  <c r="K309" i="1"/>
  <c r="L309" i="1" s="1"/>
  <c r="J309" i="1"/>
  <c r="K308" i="1"/>
  <c r="L308" i="1" s="1"/>
  <c r="J308" i="1"/>
  <c r="H308" i="1"/>
  <c r="K307" i="1"/>
  <c r="L307" i="1" s="1"/>
  <c r="J307" i="1"/>
  <c r="L306" i="1"/>
  <c r="K306" i="1"/>
  <c r="J306" i="1"/>
  <c r="L305" i="1"/>
  <c r="K305" i="1"/>
  <c r="J305" i="1"/>
  <c r="H305" i="1"/>
  <c r="K304" i="1"/>
  <c r="L304" i="1" s="1"/>
  <c r="J304" i="1"/>
  <c r="H304" i="1"/>
  <c r="K303" i="1"/>
  <c r="L303" i="1" s="1"/>
  <c r="J303" i="1"/>
  <c r="H303" i="1"/>
  <c r="K302" i="1"/>
  <c r="L302" i="1" s="1"/>
  <c r="J302" i="1"/>
  <c r="H302" i="1"/>
  <c r="K301" i="1"/>
  <c r="L301" i="1" s="1"/>
  <c r="J301" i="1"/>
  <c r="L300" i="1"/>
  <c r="K300" i="1"/>
  <c r="J300" i="1"/>
  <c r="K299" i="1"/>
  <c r="L299" i="1" s="1"/>
  <c r="J299" i="1"/>
  <c r="H299" i="1"/>
  <c r="K298" i="1"/>
  <c r="L298" i="1" s="1"/>
  <c r="J298" i="1"/>
  <c r="H298" i="1"/>
  <c r="K297" i="1"/>
  <c r="L297" i="1" s="1"/>
  <c r="J297" i="1"/>
  <c r="K296" i="1"/>
  <c r="L296" i="1" s="1"/>
  <c r="J296" i="1"/>
  <c r="K295" i="1"/>
  <c r="L295" i="1" s="1"/>
  <c r="J295" i="1"/>
  <c r="H295" i="1"/>
  <c r="K294" i="1"/>
  <c r="L294" i="1" s="1"/>
  <c r="J294" i="1"/>
  <c r="K293" i="1"/>
  <c r="L293" i="1" s="1"/>
  <c r="J293" i="1"/>
  <c r="H293" i="1"/>
  <c r="K292" i="1"/>
  <c r="L292" i="1" s="1"/>
  <c r="J292" i="1"/>
  <c r="K291" i="1"/>
  <c r="L291" i="1" s="1"/>
  <c r="J291" i="1"/>
  <c r="H291" i="1"/>
  <c r="K290" i="1"/>
  <c r="L290" i="1" s="1"/>
  <c r="J290" i="1"/>
  <c r="H290" i="1"/>
  <c r="K289" i="1"/>
  <c r="L289" i="1" s="1"/>
  <c r="J289" i="1"/>
  <c r="H289" i="1"/>
  <c r="K288" i="1"/>
  <c r="L288" i="1" s="1"/>
  <c r="J288" i="1"/>
  <c r="H288" i="1"/>
  <c r="K287" i="1"/>
  <c r="L287" i="1" s="1"/>
  <c r="J287" i="1"/>
  <c r="H287" i="1"/>
  <c r="K286" i="1"/>
  <c r="L286" i="1" s="1"/>
  <c r="J286" i="1"/>
  <c r="K285" i="1"/>
  <c r="L285" i="1" s="1"/>
  <c r="J285" i="1"/>
  <c r="H285" i="1"/>
  <c r="K284" i="1"/>
  <c r="L284" i="1" s="1"/>
  <c r="J284" i="1"/>
  <c r="K283" i="1"/>
  <c r="L283" i="1" s="1"/>
  <c r="J283" i="1"/>
  <c r="K282" i="1"/>
  <c r="L282" i="1" s="1"/>
  <c r="J282" i="1"/>
  <c r="H282" i="1"/>
  <c r="K281" i="1"/>
  <c r="L281" i="1" s="1"/>
  <c r="J281" i="1"/>
  <c r="H281" i="1"/>
  <c r="K280" i="1"/>
  <c r="L280" i="1" s="1"/>
  <c r="J280" i="1"/>
  <c r="K279" i="1"/>
  <c r="L279" i="1" s="1"/>
  <c r="J279" i="1"/>
  <c r="J278" i="1"/>
  <c r="C278" i="1"/>
  <c r="K278" i="1" s="1"/>
  <c r="L278" i="1" s="1"/>
  <c r="K277" i="1"/>
  <c r="L277" i="1" s="1"/>
  <c r="J277" i="1"/>
  <c r="H277" i="1"/>
  <c r="K276" i="1"/>
  <c r="L276" i="1" s="1"/>
  <c r="J276" i="1"/>
  <c r="H276" i="1"/>
  <c r="L275" i="1"/>
  <c r="K275" i="1"/>
  <c r="J275" i="1"/>
  <c r="L274" i="1"/>
  <c r="K274" i="1"/>
  <c r="J274" i="1"/>
  <c r="K273" i="1"/>
  <c r="L273" i="1" s="1"/>
  <c r="J273" i="1"/>
  <c r="H273" i="1"/>
  <c r="K272" i="1"/>
  <c r="L272" i="1" s="1"/>
  <c r="J272" i="1"/>
  <c r="H272" i="1"/>
  <c r="K271" i="1"/>
  <c r="L271" i="1" s="1"/>
  <c r="J271" i="1"/>
  <c r="H271" i="1"/>
  <c r="K270" i="1"/>
  <c r="L270" i="1" s="1"/>
  <c r="J270" i="1"/>
  <c r="H270" i="1"/>
  <c r="K269" i="1"/>
  <c r="L269" i="1" s="1"/>
  <c r="J269" i="1"/>
  <c r="H269" i="1"/>
  <c r="K268" i="1"/>
  <c r="L268" i="1" s="1"/>
  <c r="J268" i="1"/>
  <c r="H268" i="1"/>
  <c r="K267" i="1"/>
  <c r="L267" i="1" s="1"/>
  <c r="J267" i="1"/>
  <c r="K266" i="1"/>
  <c r="L266" i="1" s="1"/>
  <c r="J266" i="1"/>
  <c r="H266" i="1"/>
  <c r="K265" i="1"/>
  <c r="L265" i="1" s="1"/>
  <c r="J265" i="1"/>
  <c r="H265" i="1"/>
  <c r="K264" i="1"/>
  <c r="L264" i="1" s="1"/>
  <c r="J264" i="1"/>
  <c r="L263" i="1"/>
  <c r="K263" i="1"/>
  <c r="J263" i="1"/>
  <c r="H263" i="1"/>
  <c r="K262" i="1"/>
  <c r="L262" i="1" s="1"/>
  <c r="J262" i="1"/>
  <c r="L261" i="1"/>
  <c r="K261" i="1"/>
  <c r="J261" i="1"/>
  <c r="H261" i="1"/>
  <c r="K260" i="1"/>
  <c r="L260" i="1" s="1"/>
  <c r="J260" i="1"/>
  <c r="H260" i="1"/>
  <c r="K259" i="1"/>
  <c r="L259" i="1" s="1"/>
  <c r="J259" i="1"/>
  <c r="H259" i="1"/>
  <c r="K258" i="1"/>
  <c r="L258" i="1" s="1"/>
  <c r="J258" i="1"/>
  <c r="K257" i="1"/>
  <c r="L257" i="1" s="1"/>
  <c r="J257" i="1"/>
  <c r="H257" i="1"/>
  <c r="L256" i="1"/>
  <c r="K256" i="1"/>
  <c r="J256" i="1"/>
  <c r="K255" i="1"/>
  <c r="L255" i="1" s="1"/>
  <c r="J255" i="1"/>
  <c r="H255" i="1"/>
  <c r="K254" i="1"/>
  <c r="L254" i="1" s="1"/>
  <c r="J254" i="1"/>
  <c r="H254" i="1"/>
  <c r="K253" i="1"/>
  <c r="L253" i="1" s="1"/>
  <c r="J253" i="1"/>
  <c r="H253" i="1"/>
  <c r="K252" i="1"/>
  <c r="L252" i="1" s="1"/>
  <c r="J252" i="1"/>
  <c r="H252" i="1"/>
  <c r="K251" i="1"/>
  <c r="L251" i="1" s="1"/>
  <c r="J251" i="1"/>
  <c r="H251" i="1"/>
  <c r="K250" i="1"/>
  <c r="L250" i="1" s="1"/>
  <c r="J250" i="1"/>
  <c r="K249" i="1"/>
  <c r="L249" i="1" s="1"/>
  <c r="J249" i="1"/>
  <c r="H249" i="1"/>
  <c r="K248" i="1"/>
  <c r="L248" i="1" s="1"/>
  <c r="J248" i="1"/>
  <c r="H248" i="1"/>
  <c r="L247" i="1"/>
  <c r="K247" i="1"/>
  <c r="J247" i="1"/>
  <c r="K246" i="1"/>
  <c r="L246" i="1" s="1"/>
  <c r="J246" i="1"/>
  <c r="K245" i="1"/>
  <c r="L245" i="1" s="1"/>
  <c r="J245" i="1"/>
  <c r="H245" i="1"/>
  <c r="K244" i="1"/>
  <c r="L244" i="1" s="1"/>
  <c r="J244" i="1"/>
  <c r="L243" i="1"/>
  <c r="K243" i="1"/>
  <c r="J243" i="1"/>
  <c r="H243" i="1"/>
  <c r="K242" i="1"/>
  <c r="L242" i="1" s="1"/>
  <c r="J242" i="1"/>
  <c r="L241" i="1"/>
  <c r="K241" i="1"/>
  <c r="J241" i="1"/>
  <c r="K240" i="1"/>
  <c r="L240" i="1" s="1"/>
  <c r="J240" i="1"/>
  <c r="H240" i="1"/>
  <c r="K239" i="1"/>
  <c r="L239" i="1" s="1"/>
  <c r="J239" i="1"/>
  <c r="L238" i="1"/>
  <c r="K238" i="1"/>
  <c r="J238" i="1"/>
  <c r="H238" i="1"/>
  <c r="K237" i="1"/>
  <c r="L237" i="1" s="1"/>
  <c r="J237" i="1"/>
  <c r="K236" i="1"/>
  <c r="L236" i="1" s="1"/>
  <c r="J236" i="1"/>
  <c r="H236" i="1"/>
  <c r="K235" i="1"/>
  <c r="L235" i="1" s="1"/>
  <c r="J235" i="1"/>
  <c r="K234" i="1"/>
  <c r="L234" i="1" s="1"/>
  <c r="J234" i="1"/>
  <c r="H234" i="1"/>
  <c r="K233" i="1"/>
  <c r="L233" i="1" s="1"/>
  <c r="J233" i="1"/>
  <c r="K232" i="1"/>
  <c r="L232" i="1" s="1"/>
  <c r="J232" i="1"/>
  <c r="K231" i="1"/>
  <c r="L231" i="1" s="1"/>
  <c r="J231" i="1"/>
  <c r="H231" i="1"/>
  <c r="K230" i="1"/>
  <c r="L230" i="1" s="1"/>
  <c r="J230" i="1"/>
  <c r="H230" i="1"/>
  <c r="K229" i="1"/>
  <c r="L229" i="1" s="1"/>
  <c r="J229" i="1"/>
  <c r="H229" i="1"/>
  <c r="K228" i="1"/>
  <c r="L228" i="1" s="1"/>
  <c r="J228" i="1"/>
  <c r="H228" i="1"/>
  <c r="K227" i="1"/>
  <c r="L227" i="1" s="1"/>
  <c r="J227" i="1"/>
  <c r="H227" i="1"/>
  <c r="K226" i="1"/>
  <c r="L226" i="1" s="1"/>
  <c r="J226" i="1"/>
  <c r="K225" i="1"/>
  <c r="L225" i="1" s="1"/>
  <c r="J225" i="1"/>
  <c r="K224" i="1"/>
  <c r="L224" i="1" s="1"/>
  <c r="J224" i="1"/>
  <c r="H224" i="1"/>
  <c r="K223" i="1"/>
  <c r="L223" i="1" s="1"/>
  <c r="J223" i="1"/>
  <c r="H223" i="1"/>
  <c r="K222" i="1"/>
  <c r="L222" i="1" s="1"/>
  <c r="J222" i="1"/>
  <c r="H222" i="1"/>
  <c r="K221" i="1"/>
  <c r="L221" i="1" s="1"/>
  <c r="J221" i="1"/>
  <c r="L220" i="1"/>
  <c r="K220" i="1"/>
  <c r="J220" i="1"/>
  <c r="K219" i="1"/>
  <c r="L219" i="1" s="1"/>
  <c r="J219" i="1"/>
  <c r="H219" i="1"/>
  <c r="K218" i="1"/>
  <c r="L218" i="1" s="1"/>
  <c r="J218" i="1"/>
  <c r="K217" i="1"/>
  <c r="L217" i="1" s="1"/>
  <c r="J217" i="1"/>
  <c r="H217" i="1"/>
  <c r="L216" i="1"/>
  <c r="K216" i="1"/>
  <c r="J216" i="1"/>
  <c r="K215" i="1"/>
  <c r="L215" i="1" s="1"/>
  <c r="J215" i="1"/>
  <c r="H215" i="1"/>
  <c r="K214" i="1"/>
  <c r="L214" i="1" s="1"/>
  <c r="J214" i="1"/>
  <c r="H214" i="1"/>
  <c r="K213" i="1"/>
  <c r="L213" i="1" s="1"/>
  <c r="J213" i="1"/>
  <c r="H213" i="1"/>
  <c r="K212" i="1"/>
  <c r="L212" i="1" s="1"/>
  <c r="J212" i="1"/>
  <c r="H212" i="1"/>
  <c r="L211" i="1"/>
  <c r="K211" i="1"/>
  <c r="J211" i="1"/>
  <c r="H211" i="1"/>
  <c r="K210" i="1"/>
  <c r="L210" i="1" s="1"/>
  <c r="J210" i="1"/>
  <c r="H210" i="1"/>
  <c r="K209" i="1"/>
  <c r="L209" i="1" s="1"/>
  <c r="J209" i="1"/>
  <c r="K208" i="1"/>
  <c r="L208" i="1" s="1"/>
  <c r="J208" i="1"/>
  <c r="H208" i="1"/>
  <c r="K207" i="1"/>
  <c r="L207" i="1" s="1"/>
  <c r="J207" i="1"/>
  <c r="K206" i="1"/>
  <c r="L206" i="1" s="1"/>
  <c r="J206" i="1"/>
  <c r="H206" i="1"/>
  <c r="L205" i="1"/>
  <c r="K205" i="1"/>
  <c r="J205" i="1"/>
  <c r="H205" i="1"/>
  <c r="K204" i="1"/>
  <c r="L204" i="1" s="1"/>
  <c r="J204" i="1"/>
  <c r="H204" i="1"/>
  <c r="K203" i="1"/>
  <c r="L203" i="1" s="1"/>
  <c r="J203" i="1"/>
  <c r="H203" i="1"/>
  <c r="K202" i="1"/>
  <c r="L202" i="1" s="1"/>
  <c r="J202" i="1"/>
  <c r="K201" i="1"/>
  <c r="L201" i="1" s="1"/>
  <c r="J201" i="1"/>
  <c r="H201" i="1"/>
  <c r="K200" i="1"/>
  <c r="L200" i="1" s="1"/>
  <c r="J200" i="1"/>
  <c r="K199" i="1"/>
  <c r="L199" i="1" s="1"/>
  <c r="J199" i="1"/>
  <c r="K198" i="1"/>
  <c r="L198" i="1" s="1"/>
  <c r="J198" i="1"/>
  <c r="H198" i="1"/>
  <c r="K197" i="1"/>
  <c r="L197" i="1" s="1"/>
  <c r="J197" i="1"/>
  <c r="H197" i="1"/>
  <c r="K196" i="1"/>
  <c r="L196" i="1" s="1"/>
  <c r="J196" i="1"/>
  <c r="K195" i="1"/>
  <c r="L195" i="1" s="1"/>
  <c r="J195" i="1"/>
  <c r="J194" i="1"/>
  <c r="C194" i="1"/>
  <c r="K194" i="1" s="1"/>
  <c r="L194" i="1" s="1"/>
  <c r="K193" i="1"/>
  <c r="L193" i="1" s="1"/>
  <c r="J193" i="1"/>
  <c r="H193" i="1"/>
  <c r="K192" i="1"/>
  <c r="L192" i="1" s="1"/>
  <c r="J192" i="1"/>
  <c r="H192" i="1"/>
  <c r="L191" i="1"/>
  <c r="K191" i="1"/>
  <c r="J191" i="1"/>
  <c r="K190" i="1"/>
  <c r="L190" i="1" s="1"/>
  <c r="J190" i="1"/>
  <c r="K189" i="1"/>
  <c r="L189" i="1" s="1"/>
  <c r="J189" i="1"/>
  <c r="H189" i="1"/>
  <c r="L188" i="1"/>
  <c r="K188" i="1"/>
  <c r="J188" i="1"/>
  <c r="H188" i="1"/>
  <c r="K187" i="1"/>
  <c r="L187" i="1" s="1"/>
  <c r="J187" i="1"/>
  <c r="H187" i="1"/>
  <c r="K186" i="1"/>
  <c r="L186" i="1" s="1"/>
  <c r="J186" i="1"/>
  <c r="H186" i="1"/>
  <c r="K185" i="1"/>
  <c r="L185" i="1" s="1"/>
  <c r="J185" i="1"/>
  <c r="K184" i="1"/>
  <c r="L184" i="1" s="1"/>
  <c r="J184" i="1"/>
  <c r="H184" i="1"/>
  <c r="K183" i="1"/>
  <c r="L183" i="1" s="1"/>
  <c r="J183" i="1"/>
  <c r="H183" i="1"/>
  <c r="K182" i="1"/>
  <c r="L182" i="1" s="1"/>
  <c r="J182" i="1"/>
  <c r="K181" i="1"/>
  <c r="L181" i="1" s="1"/>
  <c r="J181" i="1"/>
  <c r="H181" i="1"/>
  <c r="K180" i="1"/>
  <c r="L180" i="1" s="1"/>
  <c r="J180" i="1"/>
  <c r="K179" i="1"/>
  <c r="L179" i="1" s="1"/>
  <c r="J179" i="1"/>
  <c r="H179" i="1"/>
  <c r="K178" i="1"/>
  <c r="L178" i="1" s="1"/>
  <c r="J178" i="1"/>
  <c r="H178" i="1"/>
  <c r="K177" i="1"/>
  <c r="L177" i="1" s="1"/>
  <c r="J177" i="1"/>
  <c r="H177" i="1"/>
  <c r="K176" i="1"/>
  <c r="L176" i="1" s="1"/>
  <c r="J176" i="1"/>
  <c r="K175" i="1"/>
  <c r="L175" i="1" s="1"/>
  <c r="J175" i="1"/>
  <c r="H175" i="1"/>
  <c r="K174" i="1"/>
  <c r="L174" i="1" s="1"/>
  <c r="J174" i="1"/>
  <c r="K173" i="1"/>
  <c r="L173" i="1" s="1"/>
  <c r="J173" i="1"/>
  <c r="H173" i="1"/>
  <c r="K172" i="1"/>
  <c r="L172" i="1" s="1"/>
  <c r="J172" i="1"/>
  <c r="H172" i="1"/>
  <c r="K171" i="1"/>
  <c r="L171" i="1" s="1"/>
  <c r="J171" i="1"/>
  <c r="H171" i="1"/>
  <c r="K170" i="1"/>
  <c r="L170" i="1" s="1"/>
  <c r="J170" i="1"/>
  <c r="H170" i="1"/>
  <c r="K169" i="1"/>
  <c r="L169" i="1" s="1"/>
  <c r="J169" i="1"/>
  <c r="H169" i="1"/>
  <c r="K168" i="1"/>
  <c r="L168" i="1" s="1"/>
  <c r="J168" i="1"/>
  <c r="K167" i="1"/>
  <c r="L167" i="1" s="1"/>
  <c r="J167" i="1"/>
  <c r="H167" i="1"/>
  <c r="K166" i="1"/>
  <c r="L166" i="1" s="1"/>
  <c r="J166" i="1"/>
  <c r="K165" i="1"/>
  <c r="L165" i="1" s="1"/>
  <c r="J165" i="1"/>
  <c r="K164" i="1"/>
  <c r="L164" i="1" s="1"/>
  <c r="J164" i="1"/>
  <c r="H164" i="1"/>
  <c r="K163" i="1"/>
  <c r="L163" i="1" s="1"/>
  <c r="J163" i="1"/>
  <c r="K162" i="1"/>
  <c r="L162" i="1" s="1"/>
  <c r="J162" i="1"/>
  <c r="K161" i="1"/>
  <c r="L161" i="1" s="1"/>
  <c r="J161" i="1"/>
  <c r="H161" i="1"/>
  <c r="K160" i="1"/>
  <c r="L160" i="1" s="1"/>
  <c r="J160" i="1"/>
  <c r="H160" i="1"/>
  <c r="K159" i="1"/>
  <c r="L159" i="1" s="1"/>
  <c r="J159" i="1"/>
  <c r="K158" i="1"/>
  <c r="L158" i="1" s="1"/>
  <c r="J158" i="1"/>
  <c r="K157" i="1"/>
  <c r="L157" i="1" s="1"/>
  <c r="J157" i="1"/>
  <c r="H157" i="1"/>
  <c r="K156" i="1"/>
  <c r="L156" i="1" s="1"/>
  <c r="J156" i="1"/>
  <c r="K155" i="1"/>
  <c r="L155" i="1" s="1"/>
  <c r="J155" i="1"/>
  <c r="H155" i="1"/>
  <c r="L154" i="1"/>
  <c r="K154" i="1"/>
  <c r="J154" i="1"/>
  <c r="K153" i="1"/>
  <c r="L153" i="1" s="1"/>
  <c r="J153" i="1"/>
  <c r="K152" i="1"/>
  <c r="L152" i="1" s="1"/>
  <c r="J152" i="1"/>
  <c r="H152" i="1"/>
  <c r="K151" i="1"/>
  <c r="L151" i="1" s="1"/>
  <c r="J151" i="1"/>
  <c r="K150" i="1"/>
  <c r="L150" i="1" s="1"/>
  <c r="J150" i="1"/>
  <c r="H150" i="1"/>
  <c r="K149" i="1"/>
  <c r="L149" i="1" s="1"/>
  <c r="J149" i="1"/>
  <c r="H149" i="1"/>
  <c r="K148" i="1"/>
  <c r="L148" i="1" s="1"/>
  <c r="J148" i="1"/>
  <c r="H148" i="1"/>
  <c r="K147" i="1"/>
  <c r="L147" i="1" s="1"/>
  <c r="J147" i="1"/>
  <c r="K146" i="1"/>
  <c r="L146" i="1" s="1"/>
  <c r="J146" i="1"/>
  <c r="H146" i="1"/>
  <c r="K145" i="1"/>
  <c r="L145" i="1" s="1"/>
  <c r="J145" i="1"/>
  <c r="K144" i="1"/>
  <c r="L144" i="1" s="1"/>
  <c r="J144" i="1"/>
  <c r="H144" i="1"/>
  <c r="K143" i="1"/>
  <c r="L143" i="1" s="1"/>
  <c r="J143" i="1"/>
  <c r="K142" i="1"/>
  <c r="L142" i="1" s="1"/>
  <c r="J142" i="1"/>
  <c r="K141" i="1"/>
  <c r="L141" i="1" s="1"/>
  <c r="J141" i="1"/>
  <c r="H141" i="1"/>
  <c r="L140" i="1"/>
  <c r="K140" i="1"/>
  <c r="J140" i="1"/>
  <c r="H140" i="1"/>
  <c r="K139" i="1"/>
  <c r="L139" i="1" s="1"/>
  <c r="J139" i="1"/>
  <c r="H139" i="1"/>
  <c r="K138" i="1"/>
  <c r="L138" i="1" s="1"/>
  <c r="J138" i="1"/>
  <c r="H138" i="1"/>
  <c r="K137" i="1"/>
  <c r="L137" i="1" s="1"/>
  <c r="J137" i="1"/>
  <c r="H137" i="1"/>
  <c r="K136" i="1"/>
  <c r="L136" i="1" s="1"/>
  <c r="J136" i="1"/>
  <c r="H136" i="1"/>
  <c r="K135" i="1"/>
  <c r="L135" i="1" s="1"/>
  <c r="J135" i="1"/>
  <c r="K134" i="1"/>
  <c r="L134" i="1" s="1"/>
  <c r="J134" i="1"/>
  <c r="K133" i="1"/>
  <c r="L133" i="1" s="1"/>
  <c r="J133" i="1"/>
  <c r="H133" i="1"/>
  <c r="K132" i="1"/>
  <c r="L132" i="1" s="1"/>
  <c r="J132" i="1"/>
  <c r="H132" i="1"/>
  <c r="K131" i="1"/>
  <c r="L131" i="1" s="1"/>
  <c r="J131" i="1"/>
  <c r="K130" i="1"/>
  <c r="L130" i="1" s="1"/>
  <c r="J130" i="1"/>
  <c r="H130" i="1"/>
  <c r="K129" i="1"/>
  <c r="L129" i="1" s="1"/>
  <c r="J129" i="1"/>
  <c r="H129" i="1"/>
  <c r="K128" i="1"/>
  <c r="L128" i="1" s="1"/>
  <c r="J128" i="1"/>
  <c r="H128" i="1"/>
  <c r="K127" i="1"/>
  <c r="L127" i="1" s="1"/>
  <c r="J127" i="1"/>
  <c r="K126" i="1"/>
  <c r="L126" i="1" s="1"/>
  <c r="J126" i="1"/>
  <c r="K125" i="1"/>
  <c r="L125" i="1" s="1"/>
  <c r="J125" i="1"/>
  <c r="H125" i="1"/>
  <c r="K124" i="1"/>
  <c r="L124" i="1" s="1"/>
  <c r="J124" i="1"/>
  <c r="L123" i="1"/>
  <c r="K123" i="1"/>
  <c r="J123" i="1"/>
  <c r="H123" i="1"/>
  <c r="K122" i="1"/>
  <c r="L122" i="1" s="1"/>
  <c r="J122" i="1"/>
  <c r="K121" i="1"/>
  <c r="L121" i="1" s="1"/>
  <c r="J121" i="1"/>
  <c r="H121" i="1"/>
  <c r="K120" i="1"/>
  <c r="L120" i="1" s="1"/>
  <c r="J120" i="1"/>
  <c r="H120" i="1"/>
  <c r="K119" i="1"/>
  <c r="L119" i="1" s="1"/>
  <c r="J119" i="1"/>
  <c r="H119" i="1"/>
  <c r="L118" i="1"/>
  <c r="K118" i="1"/>
  <c r="J118" i="1"/>
  <c r="H118" i="1"/>
  <c r="K117" i="1"/>
  <c r="L117" i="1" s="1"/>
  <c r="J117" i="1"/>
  <c r="H117" i="1"/>
  <c r="K116" i="1"/>
  <c r="L116" i="1" s="1"/>
  <c r="J116" i="1"/>
  <c r="H116" i="1"/>
  <c r="K115" i="1"/>
  <c r="L115" i="1" s="1"/>
  <c r="J115" i="1"/>
  <c r="K114" i="1"/>
  <c r="L114" i="1" s="1"/>
  <c r="J114" i="1"/>
  <c r="H114" i="1"/>
  <c r="L113" i="1"/>
  <c r="K113" i="1"/>
  <c r="J113" i="1"/>
  <c r="K112" i="1"/>
  <c r="L112" i="1" s="1"/>
  <c r="J112" i="1"/>
  <c r="H112" i="1"/>
  <c r="K111" i="1"/>
  <c r="L111" i="1" s="1"/>
  <c r="J111" i="1"/>
  <c r="H111" i="1"/>
  <c r="K110" i="1"/>
  <c r="L110" i="1" s="1"/>
  <c r="J110" i="1"/>
  <c r="H110" i="1"/>
  <c r="K109" i="1"/>
  <c r="L109" i="1" s="1"/>
  <c r="J109" i="1"/>
  <c r="H109" i="1"/>
  <c r="L108" i="1"/>
  <c r="K108" i="1"/>
  <c r="J108" i="1"/>
  <c r="L107" i="1"/>
  <c r="K107" i="1"/>
  <c r="J107" i="1"/>
  <c r="H107" i="1"/>
  <c r="K106" i="1"/>
  <c r="L106" i="1" s="1"/>
  <c r="J106" i="1"/>
  <c r="K105" i="1"/>
  <c r="L105" i="1" s="1"/>
  <c r="J105" i="1"/>
  <c r="K104" i="1"/>
  <c r="L104" i="1" s="1"/>
  <c r="J104" i="1"/>
  <c r="H104" i="1"/>
  <c r="K103" i="1"/>
  <c r="L103" i="1" s="1"/>
  <c r="J103" i="1"/>
  <c r="H103" i="1"/>
  <c r="K102" i="1"/>
  <c r="L102" i="1" s="1"/>
  <c r="J102" i="1"/>
  <c r="K101" i="1"/>
  <c r="L101" i="1" s="1"/>
  <c r="J101" i="1"/>
  <c r="J100" i="1"/>
  <c r="C100" i="1"/>
  <c r="K100" i="1" s="1"/>
  <c r="L100" i="1" s="1"/>
  <c r="K99" i="1"/>
  <c r="L99" i="1" s="1"/>
  <c r="J99" i="1"/>
  <c r="H99" i="1"/>
  <c r="K98" i="1"/>
  <c r="L98" i="1" s="1"/>
  <c r="J98" i="1"/>
  <c r="H98" i="1"/>
  <c r="K97" i="1"/>
  <c r="L97" i="1" s="1"/>
  <c r="J97" i="1"/>
  <c r="K96" i="1"/>
  <c r="L96" i="1" s="1"/>
  <c r="J96" i="1"/>
  <c r="K95" i="1"/>
  <c r="L95" i="1" s="1"/>
  <c r="J95" i="1"/>
  <c r="H95" i="1"/>
  <c r="K94" i="1"/>
  <c r="L94" i="1" s="1"/>
  <c r="J94" i="1"/>
  <c r="H94" i="1"/>
  <c r="K93" i="1"/>
  <c r="L93" i="1" s="1"/>
  <c r="J93" i="1"/>
  <c r="H93" i="1"/>
  <c r="K92" i="1"/>
  <c r="L92" i="1" s="1"/>
  <c r="J92" i="1"/>
  <c r="H92" i="1"/>
  <c r="K91" i="1"/>
  <c r="L91" i="1" s="1"/>
  <c r="J91" i="1"/>
  <c r="H91" i="1"/>
  <c r="K90" i="1"/>
  <c r="L90" i="1" s="1"/>
  <c r="J90" i="1"/>
  <c r="H90" i="1"/>
  <c r="K89" i="1"/>
  <c r="L89" i="1" s="1"/>
  <c r="J89" i="1"/>
  <c r="H89" i="1"/>
  <c r="K88" i="1"/>
  <c r="L88" i="1" s="1"/>
  <c r="J88" i="1"/>
  <c r="K87" i="1"/>
  <c r="L87" i="1" s="1"/>
  <c r="J87" i="1"/>
  <c r="H87" i="1"/>
  <c r="K86" i="1"/>
  <c r="L86" i="1" s="1"/>
  <c r="J86" i="1"/>
  <c r="H86" i="1"/>
  <c r="K85" i="1"/>
  <c r="L85" i="1" s="1"/>
  <c r="J85" i="1"/>
  <c r="K84" i="1"/>
  <c r="L84" i="1" s="1"/>
  <c r="J84" i="1"/>
  <c r="H84" i="1"/>
  <c r="K83" i="1"/>
  <c r="L83" i="1" s="1"/>
  <c r="J83" i="1"/>
  <c r="K82" i="1"/>
  <c r="L82" i="1" s="1"/>
  <c r="J82" i="1"/>
  <c r="H82" i="1"/>
  <c r="K81" i="1"/>
  <c r="L81" i="1" s="1"/>
  <c r="J81" i="1"/>
  <c r="H81" i="1"/>
  <c r="K80" i="1"/>
  <c r="L80" i="1" s="1"/>
  <c r="J80" i="1"/>
  <c r="H80" i="1"/>
  <c r="K79" i="1"/>
  <c r="L79" i="1" s="1"/>
  <c r="J79" i="1"/>
  <c r="H79" i="1"/>
  <c r="K78" i="1"/>
  <c r="L78" i="1" s="1"/>
  <c r="J78" i="1"/>
  <c r="L77" i="1"/>
  <c r="K77" i="1"/>
  <c r="J77" i="1"/>
  <c r="H77" i="1"/>
  <c r="K76" i="1"/>
  <c r="L76" i="1" s="1"/>
  <c r="J76" i="1"/>
  <c r="K75" i="1"/>
  <c r="L75" i="1" s="1"/>
  <c r="J75" i="1"/>
  <c r="H75" i="1"/>
  <c r="K74" i="1"/>
  <c r="L74" i="1" s="1"/>
  <c r="J74" i="1"/>
  <c r="K73" i="1"/>
  <c r="L73" i="1" s="1"/>
  <c r="J73" i="1"/>
  <c r="H73" i="1"/>
  <c r="K72" i="1"/>
  <c r="L72" i="1" s="1"/>
  <c r="J72" i="1"/>
  <c r="H72" i="1"/>
  <c r="K71" i="1"/>
  <c r="L71" i="1" s="1"/>
  <c r="J71" i="1"/>
  <c r="H71" i="1"/>
  <c r="K70" i="1"/>
  <c r="L70" i="1" s="1"/>
  <c r="J70" i="1"/>
  <c r="H70" i="1"/>
  <c r="K69" i="1"/>
  <c r="L69" i="1" s="1"/>
  <c r="J69" i="1"/>
  <c r="H69" i="1"/>
  <c r="K68" i="1"/>
  <c r="L68" i="1" s="1"/>
  <c r="J68" i="1"/>
  <c r="H68" i="1"/>
  <c r="K67" i="1"/>
  <c r="L67" i="1" s="1"/>
  <c r="J67" i="1"/>
  <c r="H67" i="1"/>
  <c r="K66" i="1"/>
  <c r="L66" i="1" s="1"/>
  <c r="J66" i="1"/>
  <c r="K65" i="1"/>
  <c r="L65" i="1" s="1"/>
  <c r="J65" i="1"/>
  <c r="H65" i="1"/>
  <c r="K64" i="1"/>
  <c r="L64" i="1" s="1"/>
  <c r="J64" i="1"/>
  <c r="K63" i="1"/>
  <c r="L63" i="1" s="1"/>
  <c r="J63" i="1"/>
  <c r="K62" i="1"/>
  <c r="L62" i="1" s="1"/>
  <c r="J62" i="1"/>
  <c r="H62" i="1"/>
  <c r="K61" i="1"/>
  <c r="L61" i="1" s="1"/>
  <c r="J61" i="1"/>
  <c r="H61" i="1"/>
  <c r="K60" i="1"/>
  <c r="L60" i="1" s="1"/>
  <c r="J60" i="1"/>
  <c r="K59" i="1"/>
  <c r="L59" i="1" s="1"/>
  <c r="J59" i="1"/>
  <c r="H59" i="1"/>
  <c r="K58" i="1"/>
  <c r="L58" i="1" s="1"/>
  <c r="J58" i="1"/>
  <c r="K57" i="1"/>
  <c r="L57" i="1" s="1"/>
  <c r="J57" i="1"/>
  <c r="K56" i="1"/>
  <c r="L56" i="1" s="1"/>
  <c r="J56" i="1"/>
  <c r="H56" i="1"/>
  <c r="K55" i="1"/>
  <c r="L55" i="1" s="1"/>
  <c r="J55" i="1"/>
  <c r="K54" i="1"/>
  <c r="L54" i="1" s="1"/>
  <c r="J54" i="1"/>
  <c r="H54" i="1"/>
  <c r="K53" i="1"/>
  <c r="L53" i="1" s="1"/>
  <c r="J53" i="1"/>
  <c r="H53" i="1"/>
  <c r="L52" i="1"/>
  <c r="K52" i="1"/>
  <c r="J52" i="1"/>
  <c r="H52" i="1"/>
  <c r="K51" i="1"/>
  <c r="L51" i="1" s="1"/>
  <c r="J51" i="1"/>
  <c r="K50" i="1"/>
  <c r="L50" i="1" s="1"/>
  <c r="J50" i="1"/>
  <c r="H50" i="1"/>
  <c r="K49" i="1"/>
  <c r="L49" i="1" s="1"/>
  <c r="J49" i="1"/>
  <c r="K48" i="1"/>
  <c r="L48" i="1" s="1"/>
  <c r="J48" i="1"/>
  <c r="H48" i="1"/>
  <c r="K47" i="1"/>
  <c r="L47" i="1" s="1"/>
  <c r="J47" i="1"/>
  <c r="K46" i="1"/>
  <c r="L46" i="1" s="1"/>
  <c r="J46" i="1"/>
  <c r="L45" i="1"/>
  <c r="K45" i="1"/>
  <c r="J45" i="1"/>
  <c r="H45" i="1"/>
  <c r="K44" i="1"/>
  <c r="L44" i="1" s="1"/>
  <c r="J44" i="1"/>
  <c r="H44" i="1"/>
  <c r="K43" i="1"/>
  <c r="L43" i="1" s="1"/>
  <c r="J43" i="1"/>
  <c r="H43" i="1"/>
  <c r="K42" i="1"/>
  <c r="L42" i="1" s="1"/>
  <c r="J42" i="1"/>
  <c r="H42" i="1"/>
  <c r="K41" i="1"/>
  <c r="L41" i="1" s="1"/>
  <c r="J41" i="1"/>
  <c r="H41" i="1"/>
  <c r="K40" i="1"/>
  <c r="L40" i="1" s="1"/>
  <c r="J40" i="1"/>
  <c r="H40" i="1"/>
  <c r="K39" i="1"/>
  <c r="L39" i="1" s="1"/>
  <c r="J39" i="1"/>
  <c r="L38" i="1"/>
  <c r="K38" i="1"/>
  <c r="J38" i="1"/>
  <c r="K37" i="1"/>
  <c r="L37" i="1" s="1"/>
  <c r="J37" i="1"/>
  <c r="H37" i="1"/>
  <c r="K36" i="1"/>
  <c r="L36" i="1" s="1"/>
  <c r="J36" i="1"/>
  <c r="H36" i="1"/>
  <c r="K35" i="1"/>
  <c r="L35" i="1" s="1"/>
  <c r="J35" i="1"/>
  <c r="H35" i="1"/>
  <c r="K34" i="1"/>
  <c r="L34" i="1" s="1"/>
  <c r="J34" i="1"/>
  <c r="H34" i="1"/>
  <c r="K33" i="1"/>
  <c r="L33" i="1" s="1"/>
  <c r="J33" i="1"/>
  <c r="L32" i="1"/>
  <c r="K32" i="1"/>
  <c r="J32" i="1"/>
  <c r="K31" i="1"/>
  <c r="L31" i="1" s="1"/>
  <c r="J31" i="1"/>
  <c r="H31" i="1"/>
  <c r="K30" i="1"/>
  <c r="L30" i="1" s="1"/>
  <c r="J30" i="1"/>
  <c r="K29" i="1"/>
  <c r="L29" i="1" s="1"/>
  <c r="J29" i="1"/>
  <c r="H29" i="1"/>
  <c r="K28" i="1"/>
  <c r="L28" i="1" s="1"/>
  <c r="J28" i="1"/>
  <c r="L27" i="1"/>
  <c r="K27" i="1"/>
  <c r="J27" i="1"/>
  <c r="H27" i="1"/>
  <c r="K26" i="1"/>
  <c r="L26" i="1" s="1"/>
  <c r="J26" i="1"/>
  <c r="H26" i="1"/>
  <c r="K25" i="1"/>
  <c r="L25" i="1" s="1"/>
  <c r="J25" i="1"/>
  <c r="H25" i="1"/>
  <c r="K24" i="1"/>
  <c r="L24" i="1" s="1"/>
  <c r="J24" i="1"/>
  <c r="H24" i="1"/>
  <c r="K23" i="1"/>
  <c r="L23" i="1" s="1"/>
  <c r="J23" i="1"/>
  <c r="H23" i="1"/>
  <c r="K22" i="1"/>
  <c r="L22" i="1" s="1"/>
  <c r="J22" i="1"/>
  <c r="H22" i="1"/>
  <c r="K21" i="1"/>
  <c r="L21" i="1" s="1"/>
  <c r="J21" i="1"/>
  <c r="K20" i="1"/>
  <c r="L20" i="1" s="1"/>
  <c r="J20" i="1"/>
  <c r="H20" i="1"/>
  <c r="K19" i="1"/>
  <c r="L19" i="1" s="1"/>
  <c r="J19" i="1"/>
  <c r="K18" i="1"/>
  <c r="L18" i="1" s="1"/>
  <c r="J18" i="1"/>
  <c r="H18" i="1"/>
  <c r="K17" i="1"/>
  <c r="L17" i="1" s="1"/>
  <c r="J17" i="1"/>
  <c r="H17" i="1"/>
  <c r="K16" i="1"/>
  <c r="L16" i="1" s="1"/>
  <c r="J16" i="1"/>
  <c r="H16" i="1"/>
  <c r="K15" i="1"/>
  <c r="L15" i="1" s="1"/>
  <c r="J15" i="1"/>
  <c r="H15" i="1"/>
  <c r="K14" i="1"/>
  <c r="L14" i="1" s="1"/>
  <c r="J14" i="1"/>
  <c r="K13" i="1"/>
  <c r="L13" i="1" s="1"/>
  <c r="J13" i="1"/>
  <c r="H13" i="1"/>
  <c r="K12" i="1"/>
  <c r="L12" i="1" s="1"/>
  <c r="J12" i="1"/>
  <c r="K11" i="1"/>
  <c r="L11" i="1" s="1"/>
  <c r="J11" i="1"/>
  <c r="K10" i="1"/>
  <c r="L10" i="1" s="1"/>
  <c r="J10" i="1"/>
  <c r="H10" i="1"/>
  <c r="K9" i="1"/>
  <c r="L9" i="1" s="1"/>
  <c r="J9" i="1"/>
  <c r="H9" i="1"/>
  <c r="K8" i="1"/>
  <c r="L8" i="1" s="1"/>
  <c r="J8" i="1"/>
  <c r="K7" i="1"/>
  <c r="L7" i="1" s="1"/>
  <c r="J7" i="1"/>
  <c r="K6" i="1"/>
  <c r="L6" i="1" s="1"/>
  <c r="J6" i="1"/>
  <c r="O532" i="1"/>
  <c r="O453" i="1"/>
  <c r="P539" i="1"/>
  <c r="M402" i="1"/>
  <c r="N322" i="1"/>
  <c r="P64" i="1"/>
  <c r="O373" i="1"/>
  <c r="M486" i="1"/>
  <c r="M137" i="1"/>
  <c r="M452" i="1"/>
  <c r="N335" i="1"/>
  <c r="O551" i="1"/>
  <c r="M319" i="1"/>
  <c r="N57" i="1"/>
  <c r="M63" i="1"/>
  <c r="N507" i="1"/>
  <c r="O469" i="1"/>
  <c r="M528" i="1"/>
  <c r="O455" i="1"/>
  <c r="N504" i="1"/>
  <c r="N401" i="1"/>
  <c r="M544" i="1"/>
  <c r="N466" i="1"/>
  <c r="M425" i="1"/>
  <c r="O283" i="1"/>
  <c r="M540" i="1"/>
  <c r="O507" i="1"/>
  <c r="N284" i="1"/>
  <c r="O24" i="1"/>
  <c r="M411" i="1"/>
  <c r="M463" i="1"/>
  <c r="N431" i="1"/>
  <c r="N484" i="1"/>
  <c r="O133" i="1"/>
  <c r="M534" i="1"/>
  <c r="N426" i="1"/>
  <c r="M187" i="1"/>
  <c r="M316" i="1"/>
  <c r="N232" i="1"/>
  <c r="N292" i="1"/>
  <c r="M273" i="1"/>
  <c r="M500" i="1"/>
  <c r="N85" i="1"/>
  <c r="O331" i="1"/>
  <c r="M388" i="1"/>
  <c r="O327" i="1"/>
  <c r="N516" i="1"/>
  <c r="M99" i="1"/>
  <c r="N404" i="1"/>
  <c r="O116" i="1"/>
  <c r="O44" i="1"/>
  <c r="M147" i="1"/>
  <c r="O162" i="1"/>
  <c r="O474" i="1"/>
  <c r="N551" i="1"/>
  <c r="N276" i="1"/>
  <c r="O273" i="1"/>
  <c r="N463" i="1"/>
  <c r="M297" i="1"/>
  <c r="O404" i="1"/>
  <c r="P165" i="1"/>
  <c r="M372" i="1"/>
  <c r="M522" i="1"/>
  <c r="M18" i="1"/>
  <c r="O420" i="1"/>
  <c r="O335" i="1"/>
  <c r="M71" i="1"/>
  <c r="O445" i="1"/>
  <c r="P477" i="1"/>
  <c r="O182" i="1"/>
  <c r="P457" i="1"/>
  <c r="N403" i="1"/>
  <c r="M525" i="1"/>
  <c r="O372" i="1"/>
  <c r="N40" i="1"/>
  <c r="O530" i="1"/>
  <c r="M170" i="1"/>
  <c r="N117" i="1"/>
  <c r="N200" i="1"/>
  <c r="M494" i="1"/>
  <c r="M140" i="1"/>
  <c r="O421" i="1"/>
  <c r="M288" i="1"/>
  <c r="N478" i="1"/>
  <c r="O16" i="1"/>
  <c r="N325" i="1"/>
  <c r="O92" i="1"/>
  <c r="M6" i="1"/>
  <c r="P470" i="1"/>
  <c r="O241" i="1"/>
  <c r="O417" i="1"/>
  <c r="O66" i="1"/>
  <c r="M311" i="1"/>
  <c r="O29" i="1"/>
  <c r="O61" i="1"/>
  <c r="N119" i="1"/>
  <c r="N364" i="1"/>
  <c r="N539" i="1"/>
  <c r="M348" i="1"/>
  <c r="N419" i="1"/>
  <c r="M277" i="1"/>
  <c r="M448" i="1"/>
  <c r="M460" i="1"/>
  <c r="O317" i="1"/>
  <c r="O47" i="1"/>
  <c r="M419" i="1"/>
  <c r="O347" i="1"/>
  <c r="O518" i="1"/>
  <c r="M239" i="1"/>
  <c r="O533" i="1"/>
  <c r="N169" i="1"/>
  <c r="N319" i="1"/>
  <c r="N257" i="1"/>
  <c r="P535" i="1"/>
  <c r="M421" i="1"/>
  <c r="M369" i="1"/>
  <c r="O270" i="1"/>
  <c r="M446" i="1"/>
  <c r="M234" i="1"/>
  <c r="N332" i="1"/>
  <c r="O257" i="1"/>
  <c r="N300" i="1"/>
  <c r="M433" i="1"/>
  <c r="N295" i="1"/>
  <c r="N545" i="1"/>
  <c r="O422" i="1"/>
  <c r="N498" i="1"/>
  <c r="N476" i="1"/>
  <c r="M451" i="1"/>
  <c r="N153" i="1"/>
  <c r="N488" i="1"/>
  <c r="O247" i="1"/>
  <c r="M11" i="1"/>
  <c r="M301" i="1"/>
  <c r="O87" i="1"/>
  <c r="N514" i="1"/>
  <c r="N174" i="1"/>
  <c r="M358" i="1"/>
  <c r="O410" i="1"/>
  <c r="O494" i="1"/>
  <c r="O128" i="1"/>
  <c r="O405" i="1"/>
  <c r="N311" i="1"/>
  <c r="M122" i="1"/>
  <c r="N323" i="1"/>
  <c r="P542" i="1"/>
  <c r="N491" i="1"/>
  <c r="M332" i="1"/>
  <c r="P509" i="1"/>
  <c r="N372" i="1"/>
  <c r="N105" i="1"/>
  <c r="O358" i="1"/>
  <c r="M256" i="1"/>
  <c r="M24" i="1"/>
  <c r="N177" i="1"/>
  <c r="N260" i="1"/>
  <c r="N492" i="1"/>
  <c r="O178" i="1"/>
  <c r="N67" i="1"/>
  <c r="N326" i="1"/>
  <c r="M85" i="1"/>
  <c r="O251" i="1"/>
  <c r="O406" i="1"/>
  <c r="P552" i="1"/>
  <c r="N305" i="1"/>
  <c r="O291" i="1"/>
  <c r="M46" i="1"/>
  <c r="O385" i="1"/>
  <c r="N94" i="1"/>
  <c r="P549" i="1"/>
  <c r="P511" i="1"/>
  <c r="O249" i="1"/>
  <c r="M508" i="1"/>
  <c r="O30" i="1"/>
  <c r="O323" i="1"/>
  <c r="N131" i="1"/>
  <c r="O497" i="1"/>
  <c r="O170" i="1"/>
  <c r="O324" i="1"/>
  <c r="N437" i="1"/>
  <c r="M471" i="1"/>
  <c r="O344" i="1"/>
  <c r="N32" i="1"/>
  <c r="N70" i="1"/>
  <c r="M103" i="1"/>
  <c r="N405" i="1"/>
  <c r="M240" i="1"/>
  <c r="N271" i="1"/>
  <c r="P75" i="1"/>
  <c r="M342" i="1"/>
  <c r="O262" i="1"/>
  <c r="O109" i="1"/>
  <c r="N494" i="1"/>
  <c r="M244" i="1"/>
  <c r="M98" i="1"/>
  <c r="N180" i="1"/>
  <c r="M428" i="1"/>
  <c r="O15" i="1"/>
  <c r="O144" i="1"/>
  <c r="O414" i="1"/>
  <c r="N28" i="1"/>
  <c r="M31" i="1"/>
  <c r="O542" i="1"/>
  <c r="N149" i="1"/>
  <c r="M95" i="1"/>
  <c r="M56" i="1"/>
  <c r="M267" i="1"/>
  <c r="O471" i="1"/>
  <c r="N120" i="1"/>
  <c r="O279" i="1"/>
  <c r="O366" i="1"/>
  <c r="O432" i="1"/>
  <c r="M78" i="1"/>
  <c r="N294" i="1"/>
  <c r="M237" i="1"/>
  <c r="M456" i="1"/>
  <c r="N432" i="1"/>
  <c r="O264" i="1"/>
  <c r="N185" i="1"/>
  <c r="O50" i="1"/>
  <c r="O176" i="1"/>
  <c r="M470" i="1"/>
  <c r="N214" i="1"/>
  <c r="M535" i="1"/>
  <c r="M527" i="1"/>
  <c r="M281" i="1"/>
  <c r="O300" i="1"/>
  <c r="O108" i="1"/>
  <c r="N383" i="1"/>
  <c r="M219" i="1"/>
  <c r="M260" i="1"/>
  <c r="M173" i="1"/>
  <c r="M264" i="1"/>
  <c r="M41" i="1"/>
  <c r="N207" i="1"/>
  <c r="M27" i="1"/>
  <c r="N222" i="1"/>
  <c r="N143" i="1"/>
  <c r="O424" i="1"/>
  <c r="M128" i="1"/>
  <c r="N299" i="1"/>
  <c r="N547" i="1"/>
  <c r="O88" i="1"/>
  <c r="O203" i="1"/>
  <c r="O94" i="1"/>
  <c r="O363" i="1"/>
  <c r="M192" i="1"/>
  <c r="N102" i="1"/>
  <c r="N261" i="1"/>
  <c r="M394" i="1"/>
  <c r="N129" i="1"/>
  <c r="O472" i="1"/>
  <c r="N354" i="1"/>
  <c r="M69" i="1"/>
  <c r="N458" i="1"/>
  <c r="O228" i="1"/>
  <c r="M436" i="1"/>
  <c r="N83" i="1"/>
  <c r="N304" i="1"/>
  <c r="O263" i="1"/>
  <c r="P65" i="1"/>
  <c r="O60" i="1"/>
  <c r="N92" i="1"/>
  <c r="M519" i="1"/>
  <c r="M91" i="1"/>
  <c r="M305" i="1"/>
  <c r="M110" i="1"/>
  <c r="O42" i="1"/>
  <c r="O465" i="1"/>
  <c r="N154" i="1"/>
  <c r="O399" i="1"/>
  <c r="M368" i="1"/>
  <c r="N390" i="1"/>
  <c r="M154" i="1"/>
  <c r="N13" i="1"/>
  <c r="O56" i="1"/>
  <c r="M346" i="1"/>
  <c r="N269" i="1"/>
  <c r="M136" i="1"/>
  <c r="P458" i="1"/>
  <c r="M12" i="1"/>
  <c r="P163" i="1"/>
  <c r="O376" i="1"/>
  <c r="N473" i="1"/>
  <c r="O245" i="1"/>
  <c r="N80" i="1"/>
  <c r="M30" i="1"/>
  <c r="M7" i="1"/>
  <c r="O386" i="1"/>
  <c r="M72" i="1"/>
  <c r="M278" i="1"/>
  <c r="M450" i="1"/>
  <c r="O250" i="1"/>
  <c r="M26" i="1"/>
  <c r="O462" i="1"/>
  <c r="N116" i="1"/>
  <c r="M87" i="1"/>
  <c r="O158" i="1"/>
  <c r="N158" i="1"/>
  <c r="O186" i="1"/>
  <c r="N451" i="1"/>
  <c r="O389" i="1"/>
  <c r="M118" i="1"/>
  <c r="N471" i="1"/>
  <c r="M497" i="1"/>
  <c r="M323" i="1"/>
  <c r="N264" i="1"/>
  <c r="N181" i="1"/>
  <c r="N193" i="1"/>
  <c r="M437" i="1"/>
  <c r="O321" i="1"/>
  <c r="M520" i="1"/>
  <c r="N53" i="1"/>
  <c r="N72" i="1"/>
  <c r="M184" i="1"/>
  <c r="N521" i="1"/>
  <c r="M235" i="1"/>
  <c r="N281" i="1"/>
  <c r="N81" i="1"/>
  <c r="N503" i="1"/>
  <c r="M376" i="1"/>
  <c r="M517" i="1"/>
  <c r="M34" i="1"/>
  <c r="M58" i="1"/>
  <c r="N368" i="1"/>
  <c r="M89" i="1"/>
  <c r="N223" i="1"/>
  <c r="N113" i="1"/>
  <c r="N145" i="1"/>
  <c r="M197" i="1"/>
  <c r="N393" i="1"/>
  <c r="N526" i="1"/>
  <c r="O118" i="1"/>
  <c r="O390" i="1"/>
  <c r="O491" i="1"/>
  <c r="M48" i="1"/>
  <c r="N84" i="1"/>
  <c r="O306" i="1"/>
  <c r="P547" i="1"/>
  <c r="N345" i="1"/>
  <c r="O553" i="1"/>
  <c r="M338" i="1"/>
  <c r="O202" i="1"/>
  <c r="O209" i="1"/>
  <c r="M427" i="1"/>
  <c r="O219" i="1"/>
  <c r="P551" i="1"/>
  <c r="O442" i="1"/>
  <c r="O430" i="1"/>
  <c r="N314" i="1"/>
  <c r="M22" i="1"/>
  <c r="M129" i="1"/>
  <c r="O524" i="1"/>
  <c r="O391" i="1"/>
  <c r="P507" i="1"/>
  <c r="M549" i="1"/>
  <c r="N542" i="1"/>
  <c r="O437" i="1"/>
  <c r="O395" i="1"/>
  <c r="N375" i="1"/>
  <c r="M481" i="1"/>
  <c r="M493" i="1"/>
  <c r="N124" i="1"/>
  <c r="M386" i="1"/>
  <c r="O195" i="1"/>
  <c r="O237" i="1"/>
  <c r="N220" i="1"/>
  <c r="N18" i="1"/>
  <c r="O105" i="1"/>
  <c r="N280" i="1"/>
  <c r="M405" i="1"/>
  <c r="N29" i="1"/>
  <c r="M447" i="1"/>
  <c r="M462" i="1"/>
  <c r="N168" i="1"/>
  <c r="O153" i="1"/>
  <c r="N495" i="1"/>
  <c r="M335" i="1"/>
  <c r="O32" i="1"/>
  <c r="M143" i="1"/>
  <c r="O547" i="1"/>
  <c r="M503" i="1"/>
  <c r="N205" i="1"/>
  <c r="O326" i="1"/>
  <c r="M221" i="1"/>
  <c r="M334" i="1"/>
  <c r="N537" i="1"/>
  <c r="M107" i="1"/>
  <c r="N130" i="1"/>
  <c r="O293" i="1"/>
  <c r="O185" i="1"/>
  <c r="M417" i="1"/>
  <c r="M444" i="1"/>
  <c r="N290" i="1"/>
  <c r="M266" i="1"/>
  <c r="N499" i="1"/>
  <c r="O357" i="1"/>
  <c r="M488" i="1"/>
  <c r="N414" i="1"/>
  <c r="M341" i="1"/>
  <c r="M174" i="1"/>
  <c r="N506" i="1"/>
  <c r="N259" i="1"/>
  <c r="N417" i="1"/>
  <c r="N496" i="1"/>
  <c r="M328" i="1"/>
  <c r="O525" i="1"/>
  <c r="O341" i="1"/>
  <c r="N505" i="1"/>
  <c r="N253" i="1"/>
  <c r="N475" i="1"/>
  <c r="N399" i="1"/>
  <c r="N387" i="1"/>
  <c r="O216" i="1"/>
  <c r="M546" i="1"/>
  <c r="N219" i="1"/>
  <c r="O416" i="1"/>
  <c r="O72" i="1"/>
  <c r="O313" i="1"/>
  <c r="M363" i="1"/>
  <c r="M375" i="1"/>
  <c r="O371" i="1"/>
  <c r="O220" i="1"/>
  <c r="P80" i="1"/>
  <c r="O516" i="1"/>
  <c r="O256" i="1"/>
  <c r="O236" i="1"/>
  <c r="O514" i="1"/>
  <c r="N469" i="1"/>
  <c r="M393" i="1"/>
  <c r="O149" i="1"/>
  <c r="M416" i="1"/>
  <c r="O348" i="1"/>
  <c r="O343" i="1"/>
  <c r="N267" i="1"/>
  <c r="N152" i="1"/>
  <c r="M408" i="1"/>
  <c r="M483" i="1"/>
  <c r="O295" i="1"/>
  <c r="M317" i="1"/>
  <c r="P531" i="1"/>
  <c r="N435" i="1"/>
  <c r="O365" i="1"/>
  <c r="O177" i="1"/>
  <c r="O448" i="1"/>
  <c r="N100" i="1"/>
  <c r="N278" i="1"/>
  <c r="N455" i="1"/>
  <c r="N293" i="1"/>
  <c r="N286" i="1"/>
  <c r="N421" i="1"/>
  <c r="M553" i="1"/>
  <c r="O225" i="1"/>
  <c r="O254" i="1"/>
  <c r="O408" i="1"/>
  <c r="O290" i="1"/>
  <c r="M248" i="1"/>
  <c r="M400" i="1"/>
  <c r="O540" i="1"/>
  <c r="N522" i="1"/>
  <c r="M547" i="1"/>
  <c r="O392" i="1"/>
  <c r="N511" i="1"/>
  <c r="N39" i="1"/>
  <c r="M502" i="1"/>
  <c r="O11" i="1"/>
  <c r="O463" i="1"/>
  <c r="O454" i="1"/>
  <c r="M289" i="1"/>
  <c r="O82" i="1"/>
  <c r="P451" i="1"/>
  <c r="N6" i="1"/>
  <c r="N289" i="1"/>
  <c r="N165" i="1"/>
  <c r="O359" i="1"/>
  <c r="N380" i="1"/>
  <c r="N374" i="1"/>
  <c r="N123" i="1"/>
  <c r="N389" i="1"/>
  <c r="N163" i="1"/>
  <c r="M119" i="1"/>
  <c r="M105" i="1"/>
  <c r="N508" i="1"/>
  <c r="O515" i="1"/>
  <c r="N208" i="1"/>
  <c r="O37" i="1"/>
  <c r="N517" i="1"/>
  <c r="M164" i="1"/>
  <c r="N60" i="1"/>
  <c r="N330" i="1"/>
  <c r="M180" i="1"/>
  <c r="N186" i="1"/>
  <c r="O233" i="1"/>
  <c r="M515" i="1"/>
  <c r="N341" i="1"/>
  <c r="O253" i="1"/>
  <c r="N436" i="1"/>
  <c r="O59" i="1"/>
  <c r="M44" i="1"/>
  <c r="M384" i="1"/>
  <c r="N309" i="1"/>
  <c r="N384" i="1"/>
  <c r="O41" i="1"/>
  <c r="N197" i="1"/>
  <c r="N422" i="1"/>
  <c r="M531" i="1"/>
  <c r="O489" i="1"/>
  <c r="N86" i="1"/>
  <c r="M167" i="1"/>
  <c r="N54" i="1"/>
  <c r="N176" i="1"/>
  <c r="P523" i="1"/>
  <c r="O545" i="1"/>
  <c r="N74" i="1"/>
  <c r="M312" i="1"/>
  <c r="N179" i="1"/>
  <c r="M189" i="1"/>
  <c r="N424" i="1"/>
  <c r="O6" i="1"/>
  <c r="O456" i="1"/>
  <c r="N195" i="1"/>
  <c r="N446" i="1"/>
  <c r="M209" i="1"/>
  <c r="O427" i="1"/>
  <c r="N254" i="1"/>
  <c r="P548" i="1"/>
  <c r="M134" i="1"/>
  <c r="O276" i="1"/>
  <c r="O70" i="1"/>
  <c r="N238" i="1"/>
  <c r="O412" i="1"/>
  <c r="M378" i="1"/>
  <c r="N327" i="1"/>
  <c r="M15" i="1"/>
  <c r="O415" i="1"/>
  <c r="N490" i="1"/>
  <c r="M108" i="1"/>
  <c r="N135" i="1"/>
  <c r="N411" i="1"/>
  <c r="O106" i="1"/>
  <c r="M254" i="1"/>
  <c r="N445" i="1"/>
  <c r="P376" i="1"/>
  <c r="M506" i="1"/>
  <c r="N282" i="1"/>
  <c r="N59" i="1"/>
  <c r="N50" i="1"/>
  <c r="O147" i="1"/>
  <c r="N318" i="1"/>
  <c r="O503" i="1"/>
  <c r="O369" i="1"/>
  <c r="M343" i="1"/>
  <c r="O145" i="1"/>
  <c r="O318" i="1"/>
  <c r="N75" i="1"/>
  <c r="N141" i="1"/>
  <c r="N550" i="1"/>
  <c r="M435" i="1"/>
  <c r="M76" i="1"/>
  <c r="M325" i="1"/>
  <c r="M195" i="1"/>
  <c r="M216" i="1"/>
  <c r="O187" i="1"/>
  <c r="M9" i="1"/>
  <c r="N109" i="1"/>
  <c r="N234" i="1"/>
  <c r="N316" i="1"/>
  <c r="M524" i="1"/>
  <c r="M220" i="1"/>
  <c r="O168" i="1"/>
  <c r="M315" i="1"/>
  <c r="M166" i="1"/>
  <c r="N348" i="1"/>
  <c r="N137" i="1"/>
  <c r="O492" i="1"/>
  <c r="O534" i="1"/>
  <c r="N519" i="1"/>
  <c r="N225" i="1"/>
  <c r="O307" i="1"/>
  <c r="O129" i="1"/>
  <c r="N397" i="1"/>
  <c r="O495" i="1"/>
  <c r="O159" i="1"/>
  <c r="M135" i="1"/>
  <c r="N392" i="1"/>
  <c r="N460" i="1"/>
  <c r="M390" i="1"/>
  <c r="N462" i="1"/>
  <c r="O479" i="1"/>
  <c r="M271" i="1"/>
  <c r="O483" i="1"/>
  <c r="O496" i="1"/>
  <c r="M442" i="1"/>
  <c r="O436" i="1"/>
  <c r="N291" i="1"/>
  <c r="N500" i="1"/>
  <c r="O278" i="1"/>
  <c r="O224" i="1"/>
  <c r="O337" i="1"/>
  <c r="M420" i="1"/>
  <c r="O193" i="1"/>
  <c r="N408" i="1"/>
  <c r="O309" i="1"/>
  <c r="M538" i="1"/>
  <c r="N187" i="1"/>
  <c r="O316" i="1"/>
  <c r="M439" i="1"/>
  <c r="N61" i="1"/>
  <c r="N540" i="1"/>
  <c r="O475" i="1"/>
  <c r="M366" i="1"/>
  <c r="N428" i="1"/>
  <c r="O217" i="1"/>
  <c r="O208" i="1"/>
  <c r="O484" i="1"/>
  <c r="O57" i="1"/>
  <c r="N400" i="1"/>
  <c r="M225" i="1"/>
  <c r="O246" i="1"/>
  <c r="N204" i="1"/>
  <c r="O248" i="1"/>
  <c r="O232" i="1"/>
  <c r="O79" i="1"/>
  <c r="O499" i="1"/>
  <c r="M330" i="1"/>
  <c r="N166" i="1"/>
  <c r="O54" i="1"/>
  <c r="P521" i="1"/>
  <c r="M480" i="1"/>
  <c r="M52" i="1"/>
  <c r="O46" i="1"/>
  <c r="M318" i="1"/>
  <c r="M293" i="1"/>
  <c r="N212" i="1"/>
  <c r="P516" i="1"/>
  <c r="N243" i="1"/>
  <c r="O375" i="1"/>
  <c r="N301" i="1"/>
  <c r="O22" i="1"/>
  <c r="M246" i="1"/>
  <c r="N96" i="1"/>
  <c r="M236" i="1"/>
  <c r="O434" i="1"/>
  <c r="O78" i="1"/>
  <c r="P534" i="1"/>
  <c r="M380" i="1"/>
  <c r="N363" i="1"/>
  <c r="O207" i="1"/>
  <c r="M20" i="1"/>
  <c r="M360" i="1"/>
  <c r="O379" i="1"/>
  <c r="O156" i="1"/>
  <c r="N447" i="1"/>
  <c r="M485" i="1"/>
  <c r="M169" i="1"/>
  <c r="M466" i="1"/>
  <c r="M218" i="1"/>
  <c r="M511" i="1"/>
  <c r="M545" i="1"/>
  <c r="O242" i="1"/>
  <c r="O150" i="1"/>
  <c r="N246" i="1"/>
  <c r="M268" i="1"/>
  <c r="M37" i="1"/>
  <c r="N107" i="1"/>
  <c r="N342" i="1"/>
  <c r="O267" i="1"/>
  <c r="M424" i="1"/>
  <c r="O536" i="1"/>
  <c r="N343" i="1"/>
  <c r="M550" i="1"/>
  <c r="M104" i="1"/>
  <c r="M229" i="1"/>
  <c r="N9" i="1"/>
  <c r="N68" i="1"/>
  <c r="N346" i="1"/>
  <c r="O539" i="1"/>
  <c r="O239" i="1"/>
  <c r="N64" i="1"/>
  <c r="O275" i="1"/>
  <c r="M217" i="1"/>
  <c r="O123" i="1"/>
  <c r="N376" i="1"/>
  <c r="O508" i="1"/>
  <c r="M354" i="1"/>
  <c r="O198" i="1"/>
  <c r="M121" i="1"/>
  <c r="O255" i="1"/>
  <c r="N133" i="1"/>
  <c r="N48" i="1"/>
  <c r="M10" i="1"/>
  <c r="N386" i="1"/>
  <c r="O521" i="1"/>
  <c r="O367" i="1"/>
  <c r="M214" i="1"/>
  <c r="O362" i="1"/>
  <c r="N481" i="1"/>
  <c r="M518" i="1"/>
  <c r="M124" i="1"/>
  <c r="O356" i="1"/>
  <c r="M501" i="1"/>
  <c r="O493" i="1"/>
  <c r="N420" i="1"/>
  <c r="N334" i="1"/>
  <c r="N42" i="1"/>
  <c r="N536" i="1"/>
  <c r="M383" i="1"/>
  <c r="N366" i="1"/>
  <c r="M478" i="1"/>
  <c r="O361" i="1"/>
  <c r="P520" i="1"/>
  <c r="N250" i="1"/>
  <c r="O252" i="1"/>
  <c r="O538" i="1"/>
  <c r="M253" i="1"/>
  <c r="N482" i="1"/>
  <c r="N240" i="1"/>
  <c r="O107" i="1"/>
  <c r="M453" i="1"/>
  <c r="M132" i="1"/>
  <c r="M176" i="1"/>
  <c r="M252" i="1"/>
  <c r="O401" i="1"/>
  <c r="N155" i="1"/>
  <c r="N144" i="1"/>
  <c r="O447" i="1"/>
  <c r="N344" i="1"/>
  <c r="N213" i="1"/>
  <c r="N306" i="1"/>
  <c r="M491" i="1"/>
  <c r="P540" i="1"/>
  <c r="N487" i="1"/>
  <c r="M282" i="1"/>
  <c r="M64" i="1"/>
  <c r="O52" i="1"/>
  <c r="N161" i="1"/>
  <c r="M287" i="1"/>
  <c r="M361" i="1"/>
  <c r="O95" i="1"/>
  <c r="M67" i="1"/>
  <c r="O332" i="1"/>
  <c r="O173" i="1"/>
  <c r="N371" i="1"/>
  <c r="M247" i="1"/>
  <c r="N273" i="1"/>
  <c r="O328" i="1"/>
  <c r="M39" i="1"/>
  <c r="O451" i="1"/>
  <c r="M223" i="1"/>
  <c r="M283" i="1"/>
  <c r="O325" i="1"/>
  <c r="M60" i="1"/>
  <c r="O155" i="1"/>
  <c r="N23" i="1"/>
  <c r="M127" i="1"/>
  <c r="N493" i="1"/>
  <c r="O49" i="1"/>
  <c r="M241" i="1"/>
  <c r="N486" i="1"/>
  <c r="O121" i="1"/>
  <c r="N77" i="1"/>
  <c r="O21" i="1"/>
  <c r="M190" i="1"/>
  <c r="N377" i="1"/>
  <c r="N452" i="1"/>
  <c r="N510" i="1"/>
  <c r="O299" i="1"/>
  <c r="P74" i="1"/>
  <c r="M227" i="1"/>
  <c r="O459" i="1"/>
  <c r="O122" i="1"/>
  <c r="M523" i="1"/>
  <c r="M35" i="1"/>
  <c r="P514" i="1"/>
  <c r="O17" i="1"/>
  <c r="N352" i="1"/>
  <c r="M397" i="1"/>
  <c r="M165" i="1"/>
  <c r="M415" i="1"/>
  <c r="M543" i="1"/>
  <c r="O504" i="1"/>
  <c r="O418" i="1"/>
  <c r="M111" i="1"/>
  <c r="O85" i="1"/>
  <c r="P524" i="1"/>
  <c r="M179" i="1"/>
  <c r="N378" i="1"/>
  <c r="O67" i="1"/>
  <c r="N151" i="1"/>
  <c r="M472" i="1"/>
  <c r="N22" i="1"/>
  <c r="N357" i="1"/>
  <c r="M308" i="1"/>
  <c r="N43" i="1"/>
  <c r="M123" i="1"/>
  <c r="P167" i="1"/>
  <c r="M487" i="1"/>
  <c r="N474" i="1"/>
  <c r="O112" i="1"/>
  <c r="N47" i="1"/>
  <c r="M28" i="1"/>
  <c r="M331" i="1"/>
  <c r="O211" i="1"/>
  <c r="M347" i="1"/>
  <c r="O260" i="1"/>
  <c r="N285" i="1"/>
  <c r="M139" i="1"/>
  <c r="O282" i="1"/>
  <c r="M300" i="1"/>
  <c r="P162" i="1"/>
  <c r="N307" i="1"/>
  <c r="N216" i="1"/>
  <c r="O103" i="1"/>
  <c r="N410" i="1"/>
  <c r="P518" i="1"/>
  <c r="M51" i="1"/>
  <c r="N198" i="1"/>
  <c r="N33" i="1"/>
  <c r="N258" i="1"/>
  <c r="M16" i="1"/>
  <c r="O38" i="1"/>
  <c r="M54" i="1"/>
  <c r="M96" i="1"/>
  <c r="N55" i="1"/>
  <c r="N139" i="1"/>
  <c r="M438" i="1"/>
  <c r="M329" i="1"/>
  <c r="M474" i="1"/>
  <c r="N248" i="1"/>
  <c r="M151" i="1"/>
  <c r="M409" i="1"/>
  <c r="N237" i="1"/>
  <c r="O400" i="1"/>
  <c r="N465" i="1"/>
  <c r="M66" i="1"/>
  <c r="O14" i="1"/>
  <c r="O458" i="1"/>
  <c r="M84" i="1"/>
  <c r="O90" i="1"/>
  <c r="O146" i="1"/>
  <c r="O292" i="1"/>
  <c r="N396" i="1"/>
  <c r="N283" i="1"/>
  <c r="O113" i="1"/>
  <c r="M159" i="1"/>
  <c r="N535" i="1"/>
  <c r="M516" i="1"/>
  <c r="O84" i="1"/>
  <c r="N275" i="1"/>
  <c r="O265" i="1"/>
  <c r="M371" i="1"/>
  <c r="O461" i="1"/>
  <c r="M351" i="1"/>
  <c r="M186" i="1"/>
  <c r="N99" i="1"/>
  <c r="N247" i="1"/>
  <c r="M133" i="1"/>
  <c r="M126" i="1"/>
  <c r="O74" i="1"/>
  <c r="O438" i="1"/>
  <c r="O393" i="1"/>
  <c r="O200" i="1"/>
  <c r="O552" i="1"/>
  <c r="O431" i="1"/>
  <c r="N407" i="1"/>
  <c r="M258" i="1"/>
  <c r="O184" i="1"/>
  <c r="M36" i="1"/>
  <c r="M552" i="1"/>
  <c r="O352" i="1"/>
  <c r="P550" i="1"/>
  <c r="N160" i="1"/>
  <c r="O467" i="1"/>
  <c r="O485" i="1"/>
  <c r="M457" i="1"/>
  <c r="O334" i="1"/>
  <c r="M349" i="1"/>
  <c r="M146" i="1"/>
  <c r="O10" i="1"/>
  <c r="M280" i="1"/>
  <c r="O294" i="1"/>
  <c r="M149" i="1"/>
  <c r="M65" i="1"/>
  <c r="O425" i="1"/>
  <c r="M507" i="1"/>
  <c r="O286" i="1"/>
  <c r="N192" i="1"/>
  <c r="M224" i="1"/>
  <c r="M97" i="1"/>
  <c r="O428" i="1"/>
  <c r="M255" i="1"/>
  <c r="N477" i="1"/>
  <c r="M183" i="1"/>
  <c r="N394" i="1"/>
  <c r="O20" i="1"/>
  <c r="M228" i="1"/>
  <c r="M374" i="1"/>
  <c r="O143" i="1"/>
  <c r="M175" i="1"/>
  <c r="O25" i="1"/>
  <c r="N461" i="1"/>
  <c r="O394" i="1"/>
  <c r="O354" i="1"/>
  <c r="N35" i="1"/>
  <c r="N298" i="1"/>
  <c r="N89" i="1"/>
  <c r="M327" i="1"/>
  <c r="M276" i="1"/>
  <c r="N52" i="1"/>
  <c r="N497" i="1"/>
  <c r="O136" i="1"/>
  <c r="P506" i="1"/>
  <c r="N255" i="1"/>
  <c r="O259" i="1"/>
  <c r="O370" i="1"/>
  <c r="O519" i="1"/>
  <c r="O68" i="1"/>
  <c r="M445" i="1"/>
  <c r="M326" i="1"/>
  <c r="M299" i="1"/>
  <c r="N46" i="1"/>
  <c r="M458" i="1"/>
  <c r="N132" i="1"/>
  <c r="M510" i="1"/>
  <c r="N226" i="1"/>
  <c r="N349" i="1"/>
  <c r="M270" i="1"/>
  <c r="N90" i="1"/>
  <c r="O33" i="1"/>
  <c r="N69" i="1"/>
  <c r="M352" i="1"/>
  <c r="O460" i="1"/>
  <c r="M479" i="1"/>
  <c r="P537" i="1"/>
  <c r="N333" i="1"/>
  <c r="N79" i="1"/>
  <c r="M45" i="1"/>
  <c r="O71" i="1"/>
  <c r="O280" i="1"/>
  <c r="M101" i="1"/>
  <c r="N453" i="1"/>
  <c r="N16" i="1"/>
  <c r="N49" i="1"/>
  <c r="O388" i="1"/>
  <c r="O302" i="1"/>
  <c r="M251" i="1"/>
  <c r="N19" i="1"/>
  <c r="M350" i="1"/>
  <c r="P538" i="1"/>
  <c r="M537" i="1"/>
  <c r="O34" i="1"/>
  <c r="O312" i="1"/>
  <c r="O39" i="1"/>
  <c r="O199" i="1"/>
  <c r="M50" i="1"/>
  <c r="N11" i="1"/>
  <c r="O397" i="1"/>
  <c r="O229" i="1"/>
  <c r="N12" i="1"/>
  <c r="N418" i="1"/>
  <c r="M70" i="1"/>
  <c r="M210" i="1"/>
  <c r="O305" i="1"/>
  <c r="N244" i="1"/>
  <c r="M211" i="1"/>
  <c r="N242" i="1"/>
  <c r="M407" i="1"/>
  <c r="M467" i="1"/>
  <c r="N438" i="1"/>
  <c r="N41" i="1"/>
  <c r="N217" i="1"/>
  <c r="M370" i="1"/>
  <c r="N211" i="1"/>
  <c r="M469" i="1"/>
  <c r="M355" i="1"/>
  <c r="M412" i="1"/>
  <c r="O444" i="1"/>
  <c r="O240" i="1"/>
  <c r="O223" i="1"/>
  <c r="M161" i="1"/>
  <c r="N45" i="1"/>
  <c r="M231" i="1"/>
  <c r="O541" i="1"/>
  <c r="O191" i="1"/>
  <c r="O535" i="1"/>
  <c r="P536" i="1"/>
  <c r="M464" i="1"/>
  <c r="N121" i="1"/>
  <c r="O403" i="1"/>
  <c r="M32" i="1"/>
  <c r="M530" i="1"/>
  <c r="N296" i="1"/>
  <c r="O43" i="1"/>
  <c r="O26" i="1"/>
  <c r="O520" i="1"/>
  <c r="N203" i="1"/>
  <c r="N224" i="1"/>
  <c r="P525" i="1"/>
  <c r="M182" i="1"/>
  <c r="M294" i="1"/>
  <c r="O164" i="1"/>
  <c r="O505" i="1"/>
  <c r="M443" i="1"/>
  <c r="O190" i="1"/>
  <c r="O523" i="1"/>
  <c r="O192" i="1"/>
  <c r="O80" i="1"/>
  <c r="N215" i="1"/>
  <c r="O402" i="1"/>
  <c r="N101" i="1"/>
  <c r="N159" i="1"/>
  <c r="O172" i="1"/>
  <c r="O35" i="1"/>
  <c r="O142" i="1"/>
  <c r="O115" i="1"/>
  <c r="O311" i="1"/>
  <c r="N441" i="1"/>
  <c r="N184" i="1"/>
  <c r="O488" i="1"/>
  <c r="M536" i="1"/>
  <c r="N509" i="1"/>
  <c r="O486" i="1"/>
  <c r="M168" i="1"/>
  <c r="N444" i="1"/>
  <c r="N427" i="1"/>
  <c r="N337" i="1"/>
  <c r="O139" i="1"/>
  <c r="M391" i="1"/>
  <c r="M310" i="1"/>
  <c r="M68" i="1"/>
  <c r="O537" i="1"/>
  <c r="M357" i="1"/>
  <c r="O89" i="1"/>
  <c r="M344" i="1"/>
  <c r="N73" i="1"/>
  <c r="N249" i="1"/>
  <c r="O490" i="1"/>
  <c r="O501" i="1"/>
  <c r="O126" i="1"/>
  <c r="N266" i="1"/>
  <c r="N524" i="1"/>
  <c r="N355" i="1"/>
  <c r="O135" i="1"/>
  <c r="N188" i="1"/>
  <c r="O243" i="1"/>
  <c r="M455" i="1"/>
  <c r="N115" i="1"/>
  <c r="O119" i="1"/>
  <c r="O277" i="1"/>
  <c r="O51" i="1"/>
  <c r="O319" i="1"/>
  <c r="M533" i="1"/>
  <c r="M222" i="1"/>
  <c r="N552" i="1"/>
  <c r="M449" i="1"/>
  <c r="M13" i="1"/>
  <c r="M230" i="1"/>
  <c r="O452" i="1"/>
  <c r="O274" i="1"/>
  <c r="M385" i="1"/>
  <c r="N91" i="1"/>
  <c r="O419" i="1"/>
  <c r="P544" i="1"/>
  <c r="N95" i="1"/>
  <c r="O9" i="1"/>
  <c r="M337" i="1"/>
  <c r="M155" i="1"/>
  <c r="O329" i="1"/>
  <c r="P519" i="1"/>
  <c r="M232" i="1"/>
  <c r="N448" i="1"/>
  <c r="O98" i="1"/>
  <c r="M185" i="1"/>
  <c r="O502" i="1"/>
  <c r="N312" i="1"/>
  <c r="N520" i="1"/>
  <c r="M120" i="1"/>
  <c r="O466" i="1"/>
  <c r="M302" i="1"/>
  <c r="P533" i="1"/>
  <c r="M259" i="1"/>
  <c r="O333" i="1"/>
  <c r="O81" i="1"/>
  <c r="O549" i="1"/>
  <c r="N459" i="1"/>
  <c r="M548" i="1"/>
  <c r="O368" i="1"/>
  <c r="O387" i="1"/>
  <c r="M295" i="1"/>
  <c r="N362" i="1"/>
  <c r="N218" i="1"/>
  <c r="N162" i="1"/>
  <c r="M468" i="1"/>
  <c r="P546" i="1"/>
  <c r="N206" i="1"/>
  <c r="N127" i="1"/>
  <c r="M157" i="1"/>
  <c r="N134" i="1"/>
  <c r="M521" i="1"/>
  <c r="N108" i="1"/>
  <c r="N190" i="1"/>
  <c r="N395" i="1"/>
  <c r="M542" i="1"/>
  <c r="N443" i="1"/>
  <c r="O322" i="1"/>
  <c r="M207" i="1"/>
  <c r="N202" i="1"/>
  <c r="M296" i="1"/>
  <c r="N227" i="1"/>
  <c r="N265" i="1"/>
  <c r="O308" i="1"/>
  <c r="M392" i="1"/>
  <c r="N553" i="1"/>
  <c r="N415" i="1"/>
  <c r="N97" i="1"/>
  <c r="N142" i="1"/>
  <c r="N425" i="1"/>
  <c r="M242" i="1"/>
  <c r="P517" i="1"/>
  <c r="P529" i="1"/>
  <c r="N549" i="1"/>
  <c r="M541" i="1"/>
  <c r="M191" i="1"/>
  <c r="O433" i="1"/>
  <c r="M286" i="1"/>
  <c r="M38" i="1"/>
  <c r="M156" i="1"/>
  <c r="N191" i="1"/>
  <c r="O384" i="1"/>
  <c r="N122" i="1"/>
  <c r="O163" i="1"/>
  <c r="N430" i="1"/>
  <c r="N413" i="1"/>
  <c r="N30" i="1"/>
  <c r="N412" i="1"/>
  <c r="O77" i="1"/>
  <c r="M43" i="1"/>
  <c r="M178" i="1"/>
  <c r="P164" i="1"/>
  <c r="M117" i="1"/>
  <c r="N457" i="1"/>
  <c r="M57" i="1"/>
  <c r="P522" i="1"/>
  <c r="M454" i="1"/>
  <c r="M194" i="1"/>
  <c r="M298" i="1"/>
  <c r="O380" i="1"/>
  <c r="O210" i="1"/>
  <c r="M226" i="1"/>
  <c r="O364" i="1"/>
  <c r="O398" i="1"/>
  <c r="M8" i="1"/>
  <c r="O411" i="1"/>
  <c r="M188" i="1"/>
  <c r="O27" i="1"/>
  <c r="O64" i="1"/>
  <c r="O546" i="1"/>
  <c r="N157" i="1"/>
  <c r="O346" i="1"/>
  <c r="M379" i="1"/>
  <c r="N381" i="1"/>
  <c r="M73" i="1"/>
  <c r="N315" i="1"/>
  <c r="P530" i="1"/>
  <c r="N429" i="1"/>
  <c r="O212" i="1"/>
  <c r="P543" i="1"/>
  <c r="P510" i="1"/>
  <c r="N543" i="1"/>
  <c r="N182" i="1"/>
  <c r="O314" i="1"/>
  <c r="O196" i="1"/>
  <c r="N434" i="1"/>
  <c r="P515" i="1"/>
  <c r="P553" i="1"/>
  <c r="O480" i="1"/>
  <c r="N365" i="1"/>
  <c r="N114" i="1"/>
  <c r="N449" i="1"/>
  <c r="M290" i="1"/>
  <c r="O470" i="1"/>
  <c r="M504" i="1"/>
  <c r="P541" i="1"/>
  <c r="O130" i="1"/>
  <c r="M148" i="1"/>
  <c r="N270" i="1"/>
  <c r="N317" i="1"/>
  <c r="N65" i="1"/>
  <c r="O443" i="1"/>
  <c r="P459" i="1"/>
  <c r="N88" i="1"/>
  <c r="O235" i="1"/>
  <c r="O132" i="1"/>
  <c r="N229" i="1"/>
  <c r="O468" i="1"/>
  <c r="P545" i="1"/>
  <c r="N483" i="1"/>
  <c r="M551" i="1"/>
  <c r="O96" i="1"/>
  <c r="N527" i="1"/>
  <c r="M202" i="1"/>
  <c r="O197" i="1"/>
  <c r="M269" i="1"/>
  <c r="O529" i="1"/>
  <c r="N26" i="1"/>
  <c r="P528" i="1"/>
  <c r="N21" i="1"/>
  <c r="O58" i="1"/>
  <c r="O167" i="1"/>
  <c r="N518" i="1"/>
  <c r="N62" i="1"/>
  <c r="O189" i="1"/>
  <c r="N324" i="1"/>
  <c r="N66" i="1"/>
  <c r="O111" i="1"/>
  <c r="M177" i="1"/>
  <c r="N467" i="1"/>
  <c r="M303" i="1"/>
  <c r="O330" i="1"/>
  <c r="N541" i="1"/>
  <c r="N274" i="1"/>
  <c r="N501" i="1"/>
  <c r="N241" i="1"/>
  <c r="M162" i="1"/>
  <c r="O160" i="1"/>
  <c r="O206" i="1"/>
  <c r="N502" i="1"/>
  <c r="O510" i="1"/>
  <c r="O230" i="1"/>
  <c r="O154" i="1"/>
  <c r="N150" i="1"/>
  <c r="M205" i="1"/>
  <c r="N87" i="1"/>
  <c r="O141" i="1"/>
  <c r="M102" i="1"/>
  <c r="M213" i="1"/>
  <c r="N423" i="1"/>
  <c r="N272" i="1"/>
  <c r="O226" i="1"/>
  <c r="O48" i="1"/>
  <c r="M79" i="1"/>
  <c r="M461" i="1"/>
  <c r="O435" i="1"/>
  <c r="N148" i="1"/>
  <c r="O457" i="1"/>
  <c r="P455" i="1"/>
  <c r="M49" i="1"/>
  <c r="O310" i="1"/>
  <c r="M489" i="1"/>
  <c r="O238" i="1"/>
  <c r="O423" i="1"/>
  <c r="O350" i="1"/>
  <c r="M477" i="1"/>
  <c r="O544" i="1"/>
  <c r="N98" i="1"/>
  <c r="O23" i="1"/>
  <c r="O481" i="1"/>
  <c r="M114" i="1"/>
  <c r="O382" i="1"/>
  <c r="N25" i="1"/>
  <c r="M265" i="1"/>
  <c r="O439" i="1"/>
  <c r="M62" i="1"/>
  <c r="M356" i="1"/>
  <c r="M92" i="1"/>
  <c r="O188" i="1"/>
  <c r="O165" i="1"/>
  <c r="N338" i="1"/>
  <c r="N470" i="1"/>
  <c r="N38" i="1"/>
  <c r="O69" i="1"/>
  <c r="N409" i="1"/>
  <c r="N263" i="1"/>
  <c r="N531" i="1"/>
  <c r="M74" i="1"/>
  <c r="M373" i="1"/>
  <c r="O258" i="1"/>
  <c r="N385" i="1"/>
  <c r="O338" i="1"/>
  <c r="M404" i="1"/>
  <c r="N433" i="1"/>
  <c r="O261" i="1"/>
  <c r="O181" i="1"/>
  <c r="N440" i="1"/>
  <c r="M212" i="1"/>
  <c r="M490" i="1"/>
  <c r="N297" i="1"/>
  <c r="M109" i="1"/>
  <c r="O63" i="1"/>
  <c r="O244" i="1"/>
  <c r="N231" i="1"/>
  <c r="O140" i="1"/>
  <c r="N125" i="1"/>
  <c r="N329" i="1"/>
  <c r="M314" i="1"/>
  <c r="N303" i="1"/>
  <c r="M215" i="1"/>
  <c r="M320" i="1"/>
  <c r="N268" i="1"/>
  <c r="M364" i="1"/>
  <c r="O7" i="1"/>
  <c r="M526" i="1"/>
  <c r="M429" i="1"/>
  <c r="N136" i="1"/>
  <c r="M498" i="1"/>
  <c r="O151" i="1"/>
  <c r="M261" i="1"/>
  <c r="M82" i="1"/>
  <c r="M142" i="1"/>
  <c r="M33" i="1"/>
  <c r="M40" i="1"/>
  <c r="N489" i="1"/>
  <c r="N544" i="1"/>
  <c r="N279" i="1"/>
  <c r="N196" i="1"/>
  <c r="N302" i="1"/>
  <c r="M203" i="1"/>
  <c r="O477" i="1"/>
  <c r="N178" i="1"/>
  <c r="M532" i="1"/>
  <c r="M83" i="1"/>
  <c r="N479" i="1"/>
  <c r="O138" i="1"/>
  <c r="M292" i="1"/>
  <c r="O101" i="1"/>
  <c r="M423" i="1"/>
  <c r="O360" i="1"/>
  <c r="M475" i="1"/>
  <c r="N228" i="1"/>
  <c r="N523" i="1"/>
  <c r="N406" i="1"/>
  <c r="N256" i="1"/>
  <c r="O125" i="1"/>
  <c r="O509" i="1"/>
  <c r="O378" i="1"/>
  <c r="N56" i="1"/>
  <c r="M204" i="1"/>
  <c r="O269" i="1"/>
  <c r="O76" i="1"/>
  <c r="O31" i="1"/>
  <c r="O268" i="1"/>
  <c r="N533" i="1"/>
  <c r="M206" i="1"/>
  <c r="M509" i="1"/>
  <c r="O204" i="1"/>
  <c r="O336" i="1"/>
  <c r="N209" i="1"/>
  <c r="N382" i="1"/>
  <c r="N118" i="1"/>
  <c r="N328" i="1"/>
  <c r="N313" i="1"/>
  <c r="M321" i="1"/>
  <c r="N439" i="1"/>
  <c r="O45" i="1"/>
  <c r="M145" i="1"/>
  <c r="O349" i="1"/>
  <c r="M306" i="1"/>
  <c r="N164" i="1"/>
  <c r="M59" i="1"/>
  <c r="O374" i="1"/>
  <c r="M340" i="1"/>
  <c r="M353" i="1"/>
  <c r="N288" i="1"/>
  <c r="N201" i="1"/>
  <c r="O272" i="1"/>
  <c r="O19" i="1"/>
  <c r="M80" i="1"/>
  <c r="O234" i="1"/>
  <c r="M413" i="1"/>
  <c r="O91" i="1"/>
  <c r="N398" i="1"/>
  <c r="M484" i="1"/>
  <c r="N369" i="1"/>
  <c r="M263" i="1"/>
  <c r="O446" i="1"/>
  <c r="N221" i="1"/>
  <c r="O171" i="1"/>
  <c r="O506" i="1"/>
  <c r="O174" i="1"/>
  <c r="O117" i="1"/>
  <c r="O53" i="1"/>
  <c r="N340" i="1"/>
  <c r="N370" i="1"/>
  <c r="M440" i="1"/>
  <c r="M208" i="1"/>
  <c r="N14" i="1"/>
  <c r="N350" i="1"/>
  <c r="M233" i="1"/>
  <c r="N339" i="1"/>
  <c r="N262" i="1"/>
  <c r="O450" i="1"/>
  <c r="N361" i="1"/>
  <c r="M160" i="1"/>
  <c r="O345" i="1"/>
  <c r="N252" i="1"/>
  <c r="N308" i="1"/>
  <c r="O169" i="1"/>
  <c r="M432" i="1"/>
  <c r="O297" i="1"/>
  <c r="M138" i="1"/>
  <c r="O152" i="1"/>
  <c r="N37" i="1"/>
  <c r="N167" i="1"/>
  <c r="O340" i="1"/>
  <c r="N112" i="1"/>
  <c r="M274" i="1"/>
  <c r="N51" i="1"/>
  <c r="M396" i="1"/>
  <c r="M42" i="1"/>
  <c r="M505" i="1"/>
  <c r="O426" i="1"/>
  <c r="N379" i="1"/>
  <c r="N63" i="1"/>
  <c r="M322" i="1"/>
  <c r="N472" i="1"/>
  <c r="N236" i="1"/>
  <c r="N126" i="1"/>
  <c r="N175" i="1"/>
  <c r="M200" i="1"/>
  <c r="M430" i="1"/>
  <c r="N239" i="1"/>
  <c r="M75" i="1"/>
  <c r="N230" i="1"/>
  <c r="M381" i="1"/>
  <c r="O528" i="1"/>
  <c r="O36" i="1"/>
  <c r="M492" i="1"/>
  <c r="O148" i="1"/>
  <c r="M172" i="1"/>
  <c r="M125" i="1"/>
  <c r="N20" i="1"/>
  <c r="N548" i="1"/>
  <c r="M275" i="1"/>
  <c r="M434" i="1"/>
  <c r="N138" i="1"/>
  <c r="N7" i="1"/>
  <c r="N58" i="1"/>
  <c r="M77" i="1"/>
  <c r="M14" i="1"/>
  <c r="O498" i="1"/>
  <c r="N416" i="1"/>
  <c r="M473" i="1"/>
  <c r="N356" i="1"/>
  <c r="N171" i="1"/>
  <c r="M459" i="1"/>
  <c r="M336" i="1"/>
  <c r="M367" i="1"/>
  <c r="N251" i="1"/>
  <c r="O526" i="1"/>
  <c r="N183" i="1"/>
  <c r="O215" i="1"/>
  <c r="N468" i="1"/>
  <c r="O218" i="1"/>
  <c r="N277" i="1"/>
  <c r="O166" i="1"/>
  <c r="M495" i="1"/>
  <c r="M291" i="1"/>
  <c r="N173" i="1"/>
  <c r="M418" i="1"/>
  <c r="N347" i="1"/>
  <c r="O157" i="1"/>
  <c r="N245" i="1"/>
  <c r="M150" i="1"/>
  <c r="N485" i="1"/>
  <c r="M106" i="1"/>
  <c r="M410" i="1"/>
  <c r="N31" i="1"/>
  <c r="M88" i="1"/>
  <c r="M403" i="1"/>
  <c r="O429" i="1"/>
  <c r="N44" i="1"/>
  <c r="O222" i="1"/>
  <c r="O320" i="1"/>
  <c r="O298" i="1"/>
  <c r="M81" i="1"/>
  <c r="N450" i="1"/>
  <c r="O271" i="1"/>
  <c r="O383" i="1"/>
  <c r="M398" i="1"/>
  <c r="M465" i="1"/>
  <c r="M406" i="1"/>
  <c r="O478" i="1"/>
  <c r="N189" i="1"/>
  <c r="M365" i="1"/>
  <c r="M389" i="1"/>
  <c r="O440" i="1"/>
  <c r="M284" i="1"/>
  <c r="N8" i="1"/>
  <c r="M171" i="1"/>
  <c r="M198" i="1"/>
  <c r="O355" i="1"/>
  <c r="O301" i="1"/>
  <c r="O342" i="1"/>
  <c r="N538" i="1"/>
  <c r="P377" i="1"/>
  <c r="N76" i="1"/>
  <c r="N140" i="1"/>
  <c r="M131" i="1"/>
  <c r="N331" i="1"/>
  <c r="O339" i="1"/>
  <c r="M333" i="1"/>
  <c r="O289" i="1"/>
  <c r="N27" i="1"/>
  <c r="M193" i="1"/>
  <c r="M307" i="1"/>
  <c r="M141" i="1"/>
  <c r="N71" i="1"/>
  <c r="O287" i="1"/>
  <c r="M23" i="1"/>
  <c r="O65" i="1"/>
  <c r="M163" i="1"/>
  <c r="N210" i="1"/>
  <c r="M144" i="1"/>
  <c r="O75" i="1"/>
  <c r="N360" i="1"/>
  <c r="P532" i="1"/>
  <c r="O266" i="1"/>
  <c r="O18" i="1"/>
  <c r="O281" i="1"/>
  <c r="M249" i="1"/>
  <c r="O351" i="1"/>
  <c r="O482" i="1"/>
  <c r="N15" i="1"/>
  <c r="O13" i="1"/>
  <c r="M422" i="1"/>
  <c r="M257" i="1"/>
  <c r="O407" i="1"/>
  <c r="N78" i="1"/>
  <c r="O511" i="1"/>
  <c r="M426" i="1"/>
  <c r="M377" i="1"/>
  <c r="N310" i="1"/>
  <c r="N104" i="1"/>
  <c r="M115" i="1"/>
  <c r="N82" i="1"/>
  <c r="M25" i="1"/>
  <c r="M47" i="1"/>
  <c r="P453" i="1"/>
  <c r="N391" i="1"/>
  <c r="O62" i="1"/>
  <c r="M382" i="1"/>
  <c r="M17" i="1"/>
  <c r="O28" i="1"/>
  <c r="O127" i="1"/>
  <c r="P527" i="1"/>
  <c r="P166" i="1"/>
  <c r="O161" i="1"/>
  <c r="M19" i="1"/>
  <c r="O83" i="1"/>
  <c r="O134" i="1"/>
  <c r="O353" i="1"/>
  <c r="O396" i="1"/>
  <c r="M29" i="1"/>
  <c r="M309" i="1"/>
  <c r="M496" i="1"/>
  <c r="O201" i="1"/>
  <c r="N336" i="1"/>
  <c r="O284" i="1"/>
  <c r="O473" i="1"/>
  <c r="O304" i="1"/>
  <c r="O55" i="1"/>
  <c r="O303" i="1"/>
  <c r="O99" i="1"/>
  <c r="M130" i="1"/>
  <c r="N359" i="1"/>
  <c r="M395" i="1"/>
  <c r="N456" i="1"/>
  <c r="M55" i="1"/>
  <c r="O114" i="1"/>
  <c r="O227" i="1"/>
  <c r="N353" i="1"/>
  <c r="O124" i="1"/>
  <c r="M339" i="1"/>
  <c r="O377" i="1"/>
  <c r="N402" i="1"/>
  <c r="M359" i="1"/>
  <c r="O131" i="1"/>
  <c r="M272" i="1"/>
  <c r="N321" i="1"/>
  <c r="M441" i="1"/>
  <c r="O110" i="1"/>
  <c r="O120" i="1"/>
  <c r="M431" i="1"/>
  <c r="N454" i="1"/>
  <c r="M153" i="1"/>
  <c r="M279" i="1"/>
  <c r="O86" i="1"/>
  <c r="O97" i="1"/>
  <c r="O548" i="1"/>
  <c r="N373" i="1"/>
  <c r="O93" i="1"/>
  <c r="M90" i="1"/>
  <c r="M285" i="1"/>
  <c r="M414" i="1"/>
  <c r="M482" i="1"/>
  <c r="N525" i="1"/>
  <c r="O183" i="1"/>
  <c r="N36" i="1"/>
  <c r="N464" i="1"/>
  <c r="M539" i="1"/>
  <c r="O543" i="1"/>
  <c r="O487" i="1"/>
  <c r="O522" i="1"/>
  <c r="N287" i="1"/>
  <c r="O409" i="1"/>
  <c r="M245" i="1"/>
  <c r="M262" i="1"/>
  <c r="M116" i="1"/>
  <c r="N532" i="1"/>
  <c r="O102" i="1"/>
  <c r="N530" i="1"/>
  <c r="O175" i="1"/>
  <c r="M514" i="1"/>
  <c r="N147" i="1"/>
  <c r="O137" i="1"/>
  <c r="N106" i="1"/>
  <c r="O221" i="1"/>
  <c r="N34" i="1"/>
  <c r="N534" i="1"/>
  <c r="O100" i="1"/>
  <c r="M93" i="1"/>
  <c r="N170" i="1"/>
  <c r="O205" i="1"/>
  <c r="N233" i="1"/>
  <c r="N103" i="1"/>
  <c r="M401" i="1"/>
  <c r="O531" i="1"/>
  <c r="M181" i="1"/>
  <c r="O288" i="1"/>
  <c r="N111" i="1"/>
  <c r="N235" i="1"/>
  <c r="O517" i="1"/>
  <c r="O179" i="1"/>
  <c r="O194" i="1"/>
  <c r="O413" i="1"/>
  <c r="M152" i="1"/>
  <c r="O285" i="1"/>
  <c r="M196" i="1"/>
  <c r="M53" i="1"/>
  <c r="O180" i="1"/>
  <c r="N24" i="1"/>
  <c r="O12" i="1"/>
  <c r="N442" i="1"/>
  <c r="O449" i="1"/>
  <c r="M158" i="1"/>
  <c r="O231" i="1"/>
  <c r="M21" i="1"/>
  <c r="N10" i="1"/>
  <c r="O214" i="1"/>
  <c r="M94" i="1"/>
  <c r="M100" i="1"/>
  <c r="N17" i="1"/>
  <c r="N515" i="1"/>
  <c r="M345" i="1"/>
  <c r="N529" i="1"/>
  <c r="N110" i="1"/>
  <c r="M238" i="1"/>
  <c r="O441" i="1"/>
  <c r="M476" i="1"/>
  <c r="P508" i="1"/>
  <c r="N388" i="1"/>
  <c r="N367" i="1"/>
  <c r="O8" i="1"/>
  <c r="M243" i="1"/>
  <c r="O296" i="1"/>
  <c r="N93" i="1"/>
  <c r="N528" i="1"/>
  <c r="N546" i="1"/>
  <c r="M113" i="1"/>
  <c r="N351" i="1"/>
  <c r="M112" i="1"/>
  <c r="N199" i="1"/>
  <c r="O464" i="1"/>
  <c r="O550" i="1"/>
  <c r="O40" i="1"/>
  <c r="N128" i="1"/>
  <c r="M362" i="1"/>
  <c r="N194" i="1"/>
  <c r="O476" i="1"/>
  <c r="M387" i="1"/>
  <c r="M86" i="1"/>
  <c r="N146" i="1"/>
  <c r="M313" i="1"/>
  <c r="N358" i="1"/>
  <c r="O213" i="1"/>
  <c r="P63" i="1"/>
  <c r="M499" i="1"/>
  <c r="O381" i="1"/>
  <c r="O315" i="1"/>
  <c r="O73" i="1"/>
  <c r="M199" i="1"/>
  <c r="M201" i="1"/>
  <c r="N156" i="1"/>
  <c r="M529" i="1"/>
  <c r="N172" i="1"/>
  <c r="M399" i="1"/>
  <c r="M250" i="1"/>
  <c r="O104" i="1"/>
  <c r="N480" i="1"/>
  <c r="M324" i="1"/>
  <c r="M304" i="1"/>
  <c r="M61" i="1"/>
  <c r="N320" i="1"/>
  <c r="O500" i="1"/>
  <c r="O527" i="1"/>
  <c r="P526" i="1"/>
  <c r="H514" i="1" l="1"/>
  <c r="H546" i="1" s="1"/>
  <c r="H537" i="1"/>
  <c r="H550" i="1" s="1"/>
  <c r="H526" i="1"/>
  <c r="H549" i="1" s="1"/>
  <c r="H551" i="1" s="1"/>
  <c r="H100" i="1"/>
  <c r="H540" i="1" s="1"/>
  <c r="H194" i="1"/>
  <c r="H541" i="1" s="1"/>
  <c r="H278" i="1"/>
  <c r="H542" i="1" s="1"/>
  <c r="H417" i="1"/>
  <c r="H544" i="1" s="1"/>
  <c r="H503" i="1"/>
  <c r="H545" i="1" s="1"/>
  <c r="H337" i="1"/>
  <c r="H543" i="1" s="1"/>
  <c r="H547" i="1" l="1"/>
  <c r="G552" i="1"/>
</calcChain>
</file>

<file path=xl/comments1.xml><?xml version="1.0" encoding="utf-8"?>
<comments xmlns="http://schemas.openxmlformats.org/spreadsheetml/2006/main">
  <authors>
    <author>Pheifer, Henly</author>
  </authors>
  <commentList>
    <comment ref="D2" authorId="0" shapeId="0">
      <text>
        <r>
          <rPr>
            <b/>
            <sz val="9"/>
            <color indexed="81"/>
            <rFont val="Tahoma"/>
            <family val="2"/>
          </rPr>
          <t xml:space="preserve">Insert reference to "Prices" clause from the "Bidding Procedures". Also Revise the Header by inserting BO # and revising the BO Version number to match the BO template used. </t>
        </r>
      </text>
    </comment>
    <comment ref="C238" authorId="0" shapeId="0">
      <text>
        <r>
          <rPr>
            <b/>
            <sz val="9"/>
            <color indexed="81"/>
            <rFont val="Tahoma"/>
            <family val="2"/>
          </rPr>
          <t>Pheifer, Henly:</t>
        </r>
        <r>
          <rPr>
            <sz val="9"/>
            <color indexed="81"/>
            <rFont val="Tahoma"/>
            <family val="2"/>
          </rPr>
          <t xml:space="preserve">
old version has 0 - 50</t>
        </r>
      </text>
    </comment>
  </commentList>
</comments>
</file>

<file path=xl/sharedStrings.xml><?xml version="1.0" encoding="utf-8"?>
<sst xmlns="http://schemas.openxmlformats.org/spreadsheetml/2006/main" count="2280" uniqueCount="653">
  <si>
    <t>(SEE B10)</t>
  </si>
  <si>
    <t>UNIT PRICES</t>
  </si>
  <si>
    <t>CODE</t>
  </si>
  <si>
    <t>ITEM</t>
  </si>
  <si>
    <t>DESCRIPTION</t>
  </si>
  <si>
    <t>SPEC.</t>
  </si>
  <si>
    <t>UNIT</t>
  </si>
  <si>
    <t>APPROX.</t>
  </si>
  <si>
    <t>UNIT PRICE</t>
  </si>
  <si>
    <t>AMOUNT</t>
  </si>
  <si>
    <t>REF.</t>
  </si>
  <si>
    <t>QUANTITY</t>
  </si>
  <si>
    <t>OLD
CODE</t>
  </si>
  <si>
    <t>Locked?</t>
  </si>
  <si>
    <t>Joined, Trimmed, &amp; Cleaned for Checking</t>
  </si>
  <si>
    <t>MATCH</t>
  </si>
  <si>
    <t>Format F</t>
  </si>
  <si>
    <t>Format G</t>
  </si>
  <si>
    <t>Format H</t>
  </si>
  <si>
    <r>
      <t xml:space="preserve">PART 1      </t>
    </r>
    <r>
      <rPr>
        <b/>
        <i/>
        <sz val="16"/>
        <rFont val="Arial"/>
        <family val="2"/>
      </rPr>
      <t>CITY FUNDED WORK</t>
    </r>
  </si>
  <si>
    <t>A</t>
  </si>
  <si>
    <t>SILVERSTONE AVE REHABILITATION - CORNELL DRIVE TO KING'S DRIVE</t>
  </si>
  <si>
    <t>EARTH AND BASE WORKS</t>
  </si>
  <si>
    <t/>
  </si>
  <si>
    <t>A010</t>
  </si>
  <si>
    <t>A.1</t>
  </si>
  <si>
    <t>Supplying and Placing Base Course Material</t>
  </si>
  <si>
    <t>CW 3110-R19</t>
  </si>
  <si>
    <t>m³</t>
  </si>
  <si>
    <t xml:space="preserve">(E16) Recycled Concrete Base Course - has been removed form BO Template and has been incorporated into CW3110-R14. Contractor may select from specified materials.
</t>
  </si>
  <si>
    <t>A012</t>
  </si>
  <si>
    <t>A.2</t>
  </si>
  <si>
    <t>Grading of Boulevards</t>
  </si>
  <si>
    <t>m²</t>
  </si>
  <si>
    <t xml:space="preserve"> </t>
  </si>
  <si>
    <t>ROADWORKS - RENEWALS</t>
  </si>
  <si>
    <t>B004</t>
  </si>
  <si>
    <t>A.3</t>
  </si>
  <si>
    <t>Slab Replacement</t>
  </si>
  <si>
    <t xml:space="preserve">CW 3230-R8
</t>
  </si>
  <si>
    <t>B014</t>
  </si>
  <si>
    <t>i)</t>
  </si>
  <si>
    <t>150 mm Concrete Pavement (Reinforced)</t>
  </si>
  <si>
    <t>B017</t>
  </si>
  <si>
    <t>A.4</t>
  </si>
  <si>
    <t>Partial Slab Patches</t>
  </si>
  <si>
    <t>B030</t>
  </si>
  <si>
    <t>150 mm Concrete Pavement (Type A)</t>
  </si>
  <si>
    <t>B031</t>
  </si>
  <si>
    <t>ii)</t>
  </si>
  <si>
    <t>150 mm Concrete Pavement (Type B)</t>
  </si>
  <si>
    <t>B032</t>
  </si>
  <si>
    <t>iii)</t>
  </si>
  <si>
    <t>150 mm Concrete Pavement (Type C)</t>
  </si>
  <si>
    <t>B033</t>
  </si>
  <si>
    <t>iv)</t>
  </si>
  <si>
    <t>150 mm Concrete Pavement (Type D)</t>
  </si>
  <si>
    <t>B064-72</t>
  </si>
  <si>
    <t>A.5</t>
  </si>
  <si>
    <t>Slab Replacement - Early Opening (72 hour)</t>
  </si>
  <si>
    <t>B074-72</t>
  </si>
  <si>
    <t>B077-72</t>
  </si>
  <si>
    <t>A.6</t>
  </si>
  <si>
    <t>Partial Slab Patches - Early Opening (72 hour)</t>
  </si>
  <si>
    <t>B090-72</t>
  </si>
  <si>
    <t>B091-72</t>
  </si>
  <si>
    <t>B092-72</t>
  </si>
  <si>
    <t>B093-72</t>
  </si>
  <si>
    <t>B093A</t>
  </si>
  <si>
    <t>A.7</t>
  </si>
  <si>
    <t>Partial Depth Planing of Existing Joints</t>
  </si>
  <si>
    <t>E12</t>
  </si>
  <si>
    <t xml:space="preserve">Pays for planing component where partial depth patching cannot be completed. </t>
  </si>
  <si>
    <t>B093B</t>
  </si>
  <si>
    <t>A.8</t>
  </si>
  <si>
    <t>Asphalt Patching of Partial Depth Joints</t>
  </si>
  <si>
    <t>B094</t>
  </si>
  <si>
    <t>A.9</t>
  </si>
  <si>
    <t>Drilled Dowels</t>
  </si>
  <si>
    <t>B095</t>
  </si>
  <si>
    <t>19.1 mm Diameter</t>
  </si>
  <si>
    <t>each</t>
  </si>
  <si>
    <t>B097</t>
  </si>
  <si>
    <t>A.10</t>
  </si>
  <si>
    <t>Drilled Tie Bars</t>
  </si>
  <si>
    <t>B098</t>
  </si>
  <si>
    <t>20 M Deformed Tie Bar</t>
  </si>
  <si>
    <t>B114rl</t>
  </si>
  <si>
    <t>A.11</t>
  </si>
  <si>
    <t xml:space="preserve">Miscellaneous Concrete Slab Renewal </t>
  </si>
  <si>
    <t xml:space="preserve">CW 3235-R9  </t>
  </si>
  <si>
    <t>B118rl</t>
  </si>
  <si>
    <t>i</t>
  </si>
  <si>
    <t>100 mm Sidewalk</t>
  </si>
  <si>
    <t>SD-228A</t>
  </si>
  <si>
    <t>B119rl</t>
  </si>
  <si>
    <t>a)</t>
  </si>
  <si>
    <t>Less than 5 sq.m.</t>
  </si>
  <si>
    <t>B120rl</t>
  </si>
  <si>
    <t>b)</t>
  </si>
  <si>
    <t>5 sq.m. to 20 sq.m.</t>
  </si>
  <si>
    <t>B121rl</t>
  </si>
  <si>
    <t>c)</t>
  </si>
  <si>
    <t>Greater than 20 sq.m.</t>
  </si>
  <si>
    <t>B124</t>
  </si>
  <si>
    <t>A.12</t>
  </si>
  <si>
    <t>Adjustment of Precast  Sidewalk Blocks</t>
  </si>
  <si>
    <t>B154rl</t>
  </si>
  <si>
    <t>A.13</t>
  </si>
  <si>
    <t>Concrete Curb Renewal</t>
  </si>
  <si>
    <t xml:space="preserve">CW 3240-R10 </t>
  </si>
  <si>
    <t>B155rl</t>
  </si>
  <si>
    <t>Barrier (150 mm reveal ht, Dowelled)</t>
  </si>
  <si>
    <t>SD-205,
SD-206A</t>
  </si>
  <si>
    <t>^ reveal height, add "Slip Form Paving" if specified</t>
  </si>
  <si>
    <t>B156rl</t>
  </si>
  <si>
    <t>Less than 3 m</t>
  </si>
  <si>
    <t>m</t>
  </si>
  <si>
    <t>B157rl</t>
  </si>
  <si>
    <t>3 m to 30 m</t>
  </si>
  <si>
    <t>B158rl</t>
  </si>
  <si>
    <t xml:space="preserve">c) </t>
  </si>
  <si>
    <t>Greater than 30 m</t>
  </si>
  <si>
    <t>B167rl</t>
  </si>
  <si>
    <t>Modified Barrier (150 mm reveal ht, Dowelled)</t>
  </si>
  <si>
    <t>SD-203B</t>
  </si>
  <si>
    <t>^ reveal height, type &amp; reference to Standard Detail</t>
  </si>
  <si>
    <t>B184rl</t>
  </si>
  <si>
    <t>Curb Ramp (8-12 mm reveal ht, Integral)</t>
  </si>
  <si>
    <t>SD-229C,D</t>
  </si>
  <si>
    <t>B189</t>
  </si>
  <si>
    <t>A.14</t>
  </si>
  <si>
    <t>Regrading Existing Interlocking Paving Stones</t>
  </si>
  <si>
    <t>CW 3330-R5</t>
  </si>
  <si>
    <t>B190</t>
  </si>
  <si>
    <t>A.15</t>
  </si>
  <si>
    <t xml:space="preserve">Construction of Asphaltic Concrete Overlay </t>
  </si>
  <si>
    <t xml:space="preserve">CW 3410-R11 </t>
  </si>
  <si>
    <t>B191</t>
  </si>
  <si>
    <t>Main Line Paving</t>
  </si>
  <si>
    <t>B193</t>
  </si>
  <si>
    <t>Type IA</t>
  </si>
  <si>
    <t>tonne</t>
  </si>
  <si>
    <t>B194</t>
  </si>
  <si>
    <t>Tie-ins and Approaches</t>
  </si>
  <si>
    <t>B195</t>
  </si>
  <si>
    <t>B200</t>
  </si>
  <si>
    <t>A.16</t>
  </si>
  <si>
    <t>Planing of Pavement</t>
  </si>
  <si>
    <t xml:space="preserve">CW 3450-R6 </t>
  </si>
  <si>
    <t>B202</t>
  </si>
  <si>
    <t>50 - 100 mm Depth (Asphalt)</t>
  </si>
  <si>
    <t>B206</t>
  </si>
  <si>
    <t>A.17</t>
  </si>
  <si>
    <t>Pavement Repair Fabric</t>
  </si>
  <si>
    <t>E11</t>
  </si>
  <si>
    <t>B219</t>
  </si>
  <si>
    <t>A.18</t>
  </si>
  <si>
    <t>Detectable Warning Surface Tiles</t>
  </si>
  <si>
    <t>CW 3326-R3</t>
  </si>
  <si>
    <t>JOINT AND CRACK SEALING</t>
  </si>
  <si>
    <t>D006</t>
  </si>
  <si>
    <t>A.19</t>
  </si>
  <si>
    <t xml:space="preserve">Reflective Crack Maintenance </t>
  </si>
  <si>
    <t>CW 3250-R7</t>
  </si>
  <si>
    <t>ASSOCIATED DRAINAGE AND UNDERGROUND WORKS</t>
  </si>
  <si>
    <t>E006</t>
  </si>
  <si>
    <t>A.20</t>
  </si>
  <si>
    <t xml:space="preserve">Catch Pit </t>
  </si>
  <si>
    <t>CW 2130-R12</t>
  </si>
  <si>
    <t>E007</t>
  </si>
  <si>
    <t>SD-023</t>
  </si>
  <si>
    <t>E007A</t>
  </si>
  <si>
    <t>A.21</t>
  </si>
  <si>
    <t xml:space="preserve">Remove and Replace Existing Catch Basin  </t>
  </si>
  <si>
    <t>E007B</t>
  </si>
  <si>
    <t>SD-024</t>
  </si>
  <si>
    <t>E012</t>
  </si>
  <si>
    <t>A.22</t>
  </si>
  <si>
    <t>Drainage Connection Pipe</t>
  </si>
  <si>
    <t>E017</t>
  </si>
  <si>
    <t>A.23</t>
  </si>
  <si>
    <t>Sewer Repair - Up to 3.0 Meters Long</t>
  </si>
  <si>
    <t xml:space="preserve">3.25.1 (Video Inspections) – 
“ Perform video inspection of sewers in accordance with CW 2145 except for Sections 3.18, 3.19,
3.21 and 3.22 and their associated payment clauses which do not apply to sewer repairs and
new sewer installations.”  (See A021A)
</t>
  </si>
  <si>
    <t>E017E</t>
  </si>
  <si>
    <t xml:space="preserve">250 mm </t>
  </si>
  <si>
    <t xml:space="preserve">^ specify diameter </t>
  </si>
  <si>
    <t>E017F</t>
  </si>
  <si>
    <t>Class 3 Backfill</t>
  </si>
  <si>
    <t>E023</t>
  </si>
  <si>
    <t>A.24</t>
  </si>
  <si>
    <t>Frames &amp; Covers</t>
  </si>
  <si>
    <t>CW3210-R8</t>
  </si>
  <si>
    <t>E024</t>
  </si>
  <si>
    <t>AP-006 - Standard Frame for Manhole and Catch Basin</t>
  </si>
  <si>
    <t>E025</t>
  </si>
  <si>
    <t>AP-007 - Standard Solid Cover for Standard Frame</t>
  </si>
  <si>
    <t>E026</t>
  </si>
  <si>
    <t>AP-008 - Standard Grated Cover for Standard Frame</t>
  </si>
  <si>
    <t>E028</t>
  </si>
  <si>
    <t xml:space="preserve">AP-011 - Barrier Curb and Gutter Frame </t>
  </si>
  <si>
    <t>E029</t>
  </si>
  <si>
    <t>v)</t>
  </si>
  <si>
    <t xml:space="preserve">AP-012 - Barrier Curb and Gutter Cover </t>
  </si>
  <si>
    <t>E031C</t>
  </si>
  <si>
    <t>vi)</t>
  </si>
  <si>
    <t>AP-018 - Modified Barrier Curb and Gutter Frame</t>
  </si>
  <si>
    <t>E031D</t>
  </si>
  <si>
    <t>vii)</t>
  </si>
  <si>
    <t>AP-019 - Modified Barrier Curb and Gutter Cover</t>
  </si>
  <si>
    <t>E032</t>
  </si>
  <si>
    <t>A.25</t>
  </si>
  <si>
    <t>Connecting to Existing Manhole</t>
  </si>
  <si>
    <t>E033</t>
  </si>
  <si>
    <t>250 mm Catch Basin Lead</t>
  </si>
  <si>
    <t>^ specify size</t>
  </si>
  <si>
    <t>E034</t>
  </si>
  <si>
    <t>A.26</t>
  </si>
  <si>
    <t>Connecting to Existing Catch Basin</t>
  </si>
  <si>
    <t>E035</t>
  </si>
  <si>
    <t>250 mm Drainage Connection Pipe</t>
  </si>
  <si>
    <t xml:space="preserve">^ specify size </t>
  </si>
  <si>
    <t>E042</t>
  </si>
  <si>
    <t>A.27</t>
  </si>
  <si>
    <t>Connecting New Sewer Service to Existing Sewer Service</t>
  </si>
  <si>
    <t>E043</t>
  </si>
  <si>
    <t xml:space="preserve">^ specify size. </t>
  </si>
  <si>
    <t>E047</t>
  </si>
  <si>
    <t>A.28</t>
  </si>
  <si>
    <t>Removal of Existing Catch Pit</t>
  </si>
  <si>
    <t>E050</t>
  </si>
  <si>
    <t>A.29</t>
  </si>
  <si>
    <t>Abandoning Existing Drainage Inlets</t>
  </si>
  <si>
    <t>E050A</t>
  </si>
  <si>
    <t>A.30</t>
  </si>
  <si>
    <t>Catch Basin Cleaning</t>
  </si>
  <si>
    <t>CW 2140-R3</t>
  </si>
  <si>
    <t xml:space="preserve">See CW 1120-R1 Section 3.8 </t>
  </si>
  <si>
    <t>ADJUSTMENTS</t>
  </si>
  <si>
    <t>F001</t>
  </si>
  <si>
    <t>A.31</t>
  </si>
  <si>
    <t>Adjustment of Manholes/Catch Basins Frames</t>
  </si>
  <si>
    <t>CW 3210-R8</t>
  </si>
  <si>
    <t>F002</t>
  </si>
  <si>
    <t>A.32</t>
  </si>
  <si>
    <t>Replacing Existing Risers</t>
  </si>
  <si>
    <t>F002A</t>
  </si>
  <si>
    <t>Pre-cast Concrete Risers</t>
  </si>
  <si>
    <t>vert. m</t>
  </si>
  <si>
    <t>F002B</t>
  </si>
  <si>
    <t>Brick Risers</t>
  </si>
  <si>
    <t>F003</t>
  </si>
  <si>
    <t>A.33</t>
  </si>
  <si>
    <t>Lifter Rings (AP-010)</t>
  </si>
  <si>
    <t>F004</t>
  </si>
  <si>
    <t>38 mm</t>
  </si>
  <si>
    <t>F005</t>
  </si>
  <si>
    <t>51 mm</t>
  </si>
  <si>
    <t>F007</t>
  </si>
  <si>
    <t>76 mm</t>
  </si>
  <si>
    <t>F009</t>
  </si>
  <si>
    <t>A.34</t>
  </si>
  <si>
    <t>Adjustment of Valve Boxes</t>
  </si>
  <si>
    <t>F010</t>
  </si>
  <si>
    <t>A.35</t>
  </si>
  <si>
    <t>Valve Box Extensions</t>
  </si>
  <si>
    <t>F011</t>
  </si>
  <si>
    <t>A.36</t>
  </si>
  <si>
    <t>Adjustment of Curb Stop Boxes</t>
  </si>
  <si>
    <t>F015</t>
  </si>
  <si>
    <t>A.37</t>
  </si>
  <si>
    <t>Adjustment of Curb and Gutter Frames</t>
  </si>
  <si>
    <t>LANDSCAPING</t>
  </si>
  <si>
    <t>G001</t>
  </si>
  <si>
    <t>A.38</t>
  </si>
  <si>
    <t>Sodding</t>
  </si>
  <si>
    <t>CW 3510-R9</t>
  </si>
  <si>
    <t>G003</t>
  </si>
  <si>
    <t xml:space="preserve"> width &gt; or = 600 mm</t>
  </si>
  <si>
    <t>G004</t>
  </si>
  <si>
    <t>A.39</t>
  </si>
  <si>
    <t>Seeding</t>
  </si>
  <si>
    <t>CW 3520-R7</t>
  </si>
  <si>
    <t>Subtotal:</t>
  </si>
  <si>
    <t>B</t>
  </si>
  <si>
    <t>KINGSWAY REHABILITATION - OAK STREET TO CAMBRIDGE STREET</t>
  </si>
  <si>
    <t>B.1</t>
  </si>
  <si>
    <t>B.2</t>
  </si>
  <si>
    <t>B.3</t>
  </si>
  <si>
    <t>B.4</t>
  </si>
  <si>
    <t>B.5</t>
  </si>
  <si>
    <t>B.6</t>
  </si>
  <si>
    <t>B.7</t>
  </si>
  <si>
    <t>B.8</t>
  </si>
  <si>
    <t>B.9</t>
  </si>
  <si>
    <t>B.10</t>
  </si>
  <si>
    <t>B.11</t>
  </si>
  <si>
    <t>B121rlA</t>
  </si>
  <si>
    <t>150 mm Reinforced Sidewalk</t>
  </si>
  <si>
    <t>B121rlC</t>
  </si>
  <si>
    <t>B.12</t>
  </si>
  <si>
    <t>B.13</t>
  </si>
  <si>
    <t>B.14</t>
  </si>
  <si>
    <t>B.15</t>
  </si>
  <si>
    <t>B.16</t>
  </si>
  <si>
    <t>B.17</t>
  </si>
  <si>
    <t>B.18</t>
  </si>
  <si>
    <t>B.19</t>
  </si>
  <si>
    <t>B.20</t>
  </si>
  <si>
    <t>B.21</t>
  </si>
  <si>
    <t>E008</t>
  </si>
  <si>
    <t>B.22</t>
  </si>
  <si>
    <t>Sewer Service</t>
  </si>
  <si>
    <t>E009</t>
  </si>
  <si>
    <t>250 mm, PVC</t>
  </si>
  <si>
    <t>^ specify diameter, type</t>
  </si>
  <si>
    <t>E010</t>
  </si>
  <si>
    <t>In a Trench, Class B Type 3  Bedding, Class 2 Backfill</t>
  </si>
  <si>
    <t>^  Class A bedding or Class B bedding with sand, type 2 or type 3 material and Class 1,2,3,4 or 5 Backfill</t>
  </si>
  <si>
    <t>B.23</t>
  </si>
  <si>
    <t>B.24</t>
  </si>
  <si>
    <t>E020</t>
  </si>
  <si>
    <t>B.25</t>
  </si>
  <si>
    <t xml:space="preserve">Sewer Repair - In Addition to First 3.0 Meters </t>
  </si>
  <si>
    <t>E020G</t>
  </si>
  <si>
    <t xml:space="preserve">300 mm </t>
  </si>
  <si>
    <t>E020H</t>
  </si>
  <si>
    <t>^ specify class of backfill 1,2,3,4,5</t>
  </si>
  <si>
    <t>B.26</t>
  </si>
  <si>
    <t>B.27</t>
  </si>
  <si>
    <t>B.28</t>
  </si>
  <si>
    <t>B.29</t>
  </si>
  <si>
    <t>B.30</t>
  </si>
  <si>
    <t>B.31</t>
  </si>
  <si>
    <t>B.32</t>
  </si>
  <si>
    <t>B.33</t>
  </si>
  <si>
    <t>B.34</t>
  </si>
  <si>
    <t>B.35</t>
  </si>
  <si>
    <t>B.36</t>
  </si>
  <si>
    <t>C</t>
  </si>
  <si>
    <t>ROSLYN ROAD REHABILITATION - OSBORNE STREET TO EAST END</t>
  </si>
  <si>
    <t>C.1</t>
  </si>
  <si>
    <t>C.2</t>
  </si>
  <si>
    <t>C.3</t>
  </si>
  <si>
    <t>C.4</t>
  </si>
  <si>
    <t>C.5</t>
  </si>
  <si>
    <t>C.6</t>
  </si>
  <si>
    <t>C.7</t>
  </si>
  <si>
    <t>C.8</t>
  </si>
  <si>
    <t>C.9</t>
  </si>
  <si>
    <t>C.10</t>
  </si>
  <si>
    <t>C.11</t>
  </si>
  <si>
    <t>C.12</t>
  </si>
  <si>
    <t xml:space="preserve"> Greater than 30 m</t>
  </si>
  <si>
    <t>C.13</t>
  </si>
  <si>
    <t>C.14</t>
  </si>
  <si>
    <t>C.15</t>
  </si>
  <si>
    <t>B201</t>
  </si>
  <si>
    <t>1 - 50 mm Depth (Asphalt)</t>
  </si>
  <si>
    <t>C.16</t>
  </si>
  <si>
    <t>C.17</t>
  </si>
  <si>
    <t>C.18</t>
  </si>
  <si>
    <t>C.19</t>
  </si>
  <si>
    <t>C.20</t>
  </si>
  <si>
    <t>C.21</t>
  </si>
  <si>
    <t>C.22</t>
  </si>
  <si>
    <t>C.23</t>
  </si>
  <si>
    <t>C.24</t>
  </si>
  <si>
    <t>C.25</t>
  </si>
  <si>
    <t>C.26</t>
  </si>
  <si>
    <t>C.27</t>
  </si>
  <si>
    <t>C.28</t>
  </si>
  <si>
    <t>C.29</t>
  </si>
  <si>
    <t>C.30</t>
  </si>
  <si>
    <t>C.31</t>
  </si>
  <si>
    <t>C.32</t>
  </si>
  <si>
    <t>C.33</t>
  </si>
  <si>
    <t>C.34</t>
  </si>
  <si>
    <t>D</t>
  </si>
  <si>
    <t>BRYCE STREET REHABILITATION - RIVER AVENUE TO ROSLYN ROAD</t>
  </si>
  <si>
    <t>D.1</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</si>
  <si>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</si>
  <si>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</si>
  <si>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</si>
  <si>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</si>
  <si>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</si>
  <si>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</si>
  <si>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</si>
  <si>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</si>
  <si>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</si>
  <si>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</si>
  <si>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</si>
  <si>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</si>
  <si>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</si>
  <si>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</si>
  <si>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</si>
  <si>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</si>
  <si>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</si>
  <si>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</si>
  <si>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</si>
  <si>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</si>
  <si>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</si>
  <si>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</si>
  <si>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</si>
  <si>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</si>
  <si>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</si>
  <si>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</si>
  <si>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E</t>
  </si>
  <si>
    <t>HECTOR AVENUE RECONSTRUCTION - WILTON STREET TO STAFFORD STREET</t>
  </si>
  <si>
    <t>A003</t>
  </si>
  <si>
    <t>E.1</t>
  </si>
  <si>
    <t>Excavation</t>
  </si>
  <si>
    <t>A004</t>
  </si>
  <si>
    <t>E.2</t>
  </si>
  <si>
    <t>Sub-Grade Compaction</t>
  </si>
  <si>
    <t>A007</t>
  </si>
  <si>
    <t>E.3</t>
  </si>
  <si>
    <t>Crushed Sub-base Material</t>
  </si>
  <si>
    <t>Could also specify "Crushed Aggregate" see CW 3110-R12, 2.1.3</t>
  </si>
  <si>
    <t>A007A</t>
  </si>
  <si>
    <t xml:space="preserve">50 mm </t>
  </si>
  <si>
    <t>Contractor has option of supplying Crushed Aggregate, Crushed Limestone, Crushed Concrete, or Crushed Granite.</t>
  </si>
  <si>
    <t>A008B</t>
  </si>
  <si>
    <t xml:space="preserve">100 mm </t>
  </si>
  <si>
    <t>E.4</t>
  </si>
  <si>
    <t>E.5</t>
  </si>
  <si>
    <t>A022B</t>
  </si>
  <si>
    <t>E.6</t>
  </si>
  <si>
    <t>Separation / Reinforcement Geotextile Fabric</t>
  </si>
  <si>
    <t xml:space="preserve">CW 3130-R4 </t>
  </si>
  <si>
    <t>A022A</t>
  </si>
  <si>
    <t>E.7</t>
  </si>
  <si>
    <t>Supply and Install Geogrid</t>
  </si>
  <si>
    <t>CW 3135-R1</t>
  </si>
  <si>
    <t>B001</t>
  </si>
  <si>
    <t>E.8</t>
  </si>
  <si>
    <t>Pavement Removal</t>
  </si>
  <si>
    <t>B002</t>
  </si>
  <si>
    <t>Concrete Pavement</t>
  </si>
  <si>
    <t>E.9</t>
  </si>
  <si>
    <t>E.10</t>
  </si>
  <si>
    <t>E.11</t>
  </si>
  <si>
    <t>E.12</t>
  </si>
  <si>
    <t>E.13</t>
  </si>
  <si>
    <t>E.14</t>
  </si>
  <si>
    <t>E.15</t>
  </si>
  <si>
    <t>ROADWORKS - NEW CONSTRUCTION</t>
  </si>
  <si>
    <t>C001</t>
  </si>
  <si>
    <t>E.16</t>
  </si>
  <si>
    <t>Concrete Pavements, Median Slabs, Bull-noses, and Safety Medians</t>
  </si>
  <si>
    <t>CW 3310-R17</t>
  </si>
  <si>
    <t>C011</t>
  </si>
  <si>
    <t>Construction of 150 mm Concrete Pavement (Reinforced) - Slip Form Paving</t>
  </si>
  <si>
    <t>add "Slip Form Paving" if specified</t>
  </si>
  <si>
    <t xml:space="preserve">Construction of 150 mm Concrete Pavement (Reinforced) </t>
  </si>
  <si>
    <t>C032</t>
  </si>
  <si>
    <t>E.17</t>
  </si>
  <si>
    <t>Concrete Curbs, Curb and Gutter, and Splash Strips</t>
  </si>
  <si>
    <t>C035</t>
  </si>
  <si>
    <t>Construction of Barrier (180 mm ht, Integral) - Slip Form Paving</t>
  </si>
  <si>
    <t>SD-204</t>
  </si>
  <si>
    <t>^ height, add "Slip Form Paving" if specified</t>
  </si>
  <si>
    <t>C036</t>
  </si>
  <si>
    <t>Construction of Modified Barrier (180 mm ht, Dowelled)</t>
  </si>
  <si>
    <t>C046A</t>
  </si>
  <si>
    <t>Construction of  Curb Ramp (8-12 mm ht, Monolithic)</t>
  </si>
  <si>
    <t>SD-229C</t>
  </si>
  <si>
    <t xml:space="preserve">* reference to Standard Detail
</t>
  </si>
  <si>
    <t>C055</t>
  </si>
  <si>
    <t>E.18</t>
  </si>
  <si>
    <t xml:space="preserve">Construction of Asphaltic Concrete Pavements </t>
  </si>
  <si>
    <t>C056</t>
  </si>
  <si>
    <t>C058</t>
  </si>
  <si>
    <t>C059</t>
  </si>
  <si>
    <t>C060</t>
  </si>
  <si>
    <t>D001</t>
  </si>
  <si>
    <t>E.19</t>
  </si>
  <si>
    <t>Joint Sealing</t>
  </si>
  <si>
    <t>E003</t>
  </si>
  <si>
    <t>E.20</t>
  </si>
  <si>
    <t xml:space="preserve">Catch Basin  </t>
  </si>
  <si>
    <t>E004A</t>
  </si>
  <si>
    <t>SD-024, 1800 mm deep</t>
  </si>
  <si>
    <t>E.21</t>
  </si>
  <si>
    <t>E.22</t>
  </si>
  <si>
    <t>E036</t>
  </si>
  <si>
    <t>E.23</t>
  </si>
  <si>
    <t xml:space="preserve">Connecting to Existing Sewer </t>
  </si>
  <si>
    <t>3.16.7 - Perform a video inspection of the existing sewer after completion of backfilling and compaction using the video equipment indicated in CW 2145 from the nearest manhole to a minimum of 2
metres past the new connection. - (incidental)</t>
  </si>
  <si>
    <t>E037</t>
  </si>
  <si>
    <t>250 mm (PVC) Connecting Pipe</t>
  </si>
  <si>
    <t>^ specify size and type</t>
  </si>
  <si>
    <t>E038</t>
  </si>
  <si>
    <t>Connecting to 300 mm  (Clay) Sewer</t>
  </si>
  <si>
    <t>"Type" opt. if known</t>
  </si>
  <si>
    <t>E039</t>
  </si>
  <si>
    <t>Connecting to 375 mm  (Clay) Sewer</t>
  </si>
  <si>
    <t>E046</t>
  </si>
  <si>
    <t>E.24</t>
  </si>
  <si>
    <t>Removal of Existing Catch Basins</t>
  </si>
  <si>
    <t>E.25</t>
  </si>
  <si>
    <t>E051</t>
  </si>
  <si>
    <t>E.26</t>
  </si>
  <si>
    <t>Installation of Subdrains</t>
  </si>
  <si>
    <t>CW 3120-R4</t>
  </si>
  <si>
    <t>E072</t>
  </si>
  <si>
    <t>E.27</t>
  </si>
  <si>
    <t>Watermain and Water Service Insulation</t>
  </si>
  <si>
    <t>E13</t>
  </si>
  <si>
    <t>E073</t>
  </si>
  <si>
    <t>Pipe Under Roadway Excavation (SD-018)</t>
  </si>
  <si>
    <t xml:space="preserve">^ - See SD-018 - thickness and width determined by depth of excavation &amp; pipe ID.  Note: E- spec assumes 100mm thickness will be suitable for our work.   </t>
  </si>
  <si>
    <t>E.28</t>
  </si>
  <si>
    <t>E.29</t>
  </si>
  <si>
    <t>E.30</t>
  </si>
  <si>
    <t>E.31</t>
  </si>
  <si>
    <t>E.32</t>
  </si>
  <si>
    <t>E.33</t>
  </si>
  <si>
    <t>F018</t>
  </si>
  <si>
    <t>E.34</t>
  </si>
  <si>
    <t>Curb Stop Extensions</t>
  </si>
  <si>
    <t>E.35</t>
  </si>
  <si>
    <t>E.36</t>
  </si>
  <si>
    <t>MISCELLANEOUS</t>
  </si>
  <si>
    <t>E.37</t>
  </si>
  <si>
    <t>Soft Excavation to Expose Underground Utilities</t>
  </si>
  <si>
    <t>E14</t>
  </si>
  <si>
    <t>hr</t>
  </si>
  <si>
    <t>F</t>
  </si>
  <si>
    <t>BYNG PLACE RECONSTRUCTION - PEMBINA HIGHWAY TO RIVERSIDE DRIVE</t>
  </si>
  <si>
    <t>F.1</t>
  </si>
  <si>
    <t>F.2</t>
  </si>
  <si>
    <t>F.3</t>
  </si>
  <si>
    <t>F.4</t>
  </si>
  <si>
    <t>F.5</t>
  </si>
  <si>
    <t>F.6</t>
  </si>
  <si>
    <t>F.7</t>
  </si>
  <si>
    <t>F.8</t>
  </si>
  <si>
    <t>B003</t>
  </si>
  <si>
    <t>Asphalt Pavement</t>
  </si>
  <si>
    <t>F.9</t>
  </si>
  <si>
    <t>F.10</t>
  </si>
  <si>
    <t>F.11</t>
  </si>
  <si>
    <t>F.12</t>
  </si>
  <si>
    <t>B126r</t>
  </si>
  <si>
    <t>F.13</t>
  </si>
  <si>
    <t>Concrete Curb Removal</t>
  </si>
  <si>
    <t>B129r</t>
  </si>
  <si>
    <t>Curb and Gutter</t>
  </si>
  <si>
    <t>F.14</t>
  </si>
  <si>
    <t>F.15</t>
  </si>
  <si>
    <t>F.16</t>
  </si>
  <si>
    <t>Construction of 150 mm Concrete Pavement (Reinforced)</t>
  </si>
  <si>
    <t>C014</t>
  </si>
  <si>
    <t>Construction of Concrete Median Slabs</t>
  </si>
  <si>
    <t>SD-227A</t>
  </si>
  <si>
    <t>F.17</t>
  </si>
  <si>
    <t>C037</t>
  </si>
  <si>
    <t>Construction of  Modified Barrier  (150 mm ht, Integral)</t>
  </si>
  <si>
    <t xml:space="preserve">^ height, reference to Standard Detail
</t>
  </si>
  <si>
    <t>C038</t>
  </si>
  <si>
    <t>Construction of Curb and Gutter (180 mm ht, Barrier, Integral, 600 mm width, 150 mm Plain Concrete Pavement) - Slip Form Paving</t>
  </si>
  <si>
    <t>SD-200</t>
  </si>
  <si>
    <t>C039</t>
  </si>
  <si>
    <t>Construction of Curb and Gutter (180 mm ht, Modified Barrier, Integral, 600 mm width, 150 mm Plain Concrete Pavement)</t>
  </si>
  <si>
    <t>SD-200            SD-203B</t>
  </si>
  <si>
    <t>^ height, reference to Standard Detail</t>
  </si>
  <si>
    <t>C040</t>
  </si>
  <si>
    <t>Construction of Curb and Gutter (40 mm ht, Lip Curb, Integral, 600 mm width, 150 mm Plain Concrete Pavement) - Slip Form Paving</t>
  </si>
  <si>
    <t>SD-200            SD-202B</t>
  </si>
  <si>
    <t>C041</t>
  </si>
  <si>
    <t>Construction of Curb and Gutter (8-12 mm ht, Curb Ramp,  Integral, 600 mm width, 150 mm Plain Concrete Pavement)</t>
  </si>
  <si>
    <t xml:space="preserve">SD-200          SD-229E        </t>
  </si>
  <si>
    <t>type &amp; reference to Standard Detail</t>
  </si>
  <si>
    <t>C051</t>
  </si>
  <si>
    <t>F.18</t>
  </si>
  <si>
    <t>100 mm Concrete Sidewalk</t>
  </si>
  <si>
    <t xml:space="preserve">CW 3325-R5  </t>
  </si>
  <si>
    <t>F.19</t>
  </si>
  <si>
    <t>F.20</t>
  </si>
  <si>
    <t>F.21</t>
  </si>
  <si>
    <t>E005A</t>
  </si>
  <si>
    <t>SD-025, 1800 mm deep</t>
  </si>
  <si>
    <t>^ specify depth 1800 or 1200</t>
  </si>
  <si>
    <t>F.22</t>
  </si>
  <si>
    <t>F.23</t>
  </si>
  <si>
    <t>F.24</t>
  </si>
  <si>
    <t>Connecting to 300 mm Sewer</t>
  </si>
  <si>
    <t>Connecting to 375 mm Sewer</t>
  </si>
  <si>
    <t>F.25</t>
  </si>
  <si>
    <t>F.26</t>
  </si>
  <si>
    <t>F.27</t>
  </si>
  <si>
    <t>F.28</t>
  </si>
  <si>
    <t>F.29</t>
  </si>
  <si>
    <t>F.30</t>
  </si>
  <si>
    <t>F.31</t>
  </si>
  <si>
    <t>F.32</t>
  </si>
  <si>
    <t>F.33</t>
  </si>
  <si>
    <t>F.34</t>
  </si>
  <si>
    <t>F.35</t>
  </si>
  <si>
    <t>F.36</t>
  </si>
  <si>
    <t>F.37</t>
  </si>
  <si>
    <t>G</t>
  </si>
  <si>
    <t>SEWER REPAIRS</t>
  </si>
  <si>
    <t>SILVERSTONE AVENUE (MA60015637)</t>
  </si>
  <si>
    <t>G.1</t>
  </si>
  <si>
    <t>E017G</t>
  </si>
  <si>
    <t>E017H</t>
  </si>
  <si>
    <t>G.2</t>
  </si>
  <si>
    <r>
      <t>PART 2   MANITOBA HYDRO</t>
    </r>
    <r>
      <rPr>
        <b/>
        <i/>
        <sz val="16"/>
        <rFont val="Arial"/>
        <family val="2"/>
      </rPr>
      <t xml:space="preserve"> FUNDED WORK</t>
    </r>
  </si>
  <si>
    <t>H</t>
  </si>
  <si>
    <t>HECTOR AVENUE NEW STREET LIGHT INSTALLATION - WILTON STREET TO STAFFORD STREET</t>
  </si>
  <si>
    <t>NEW STREET LIGHT INSTALLATION</t>
  </si>
  <si>
    <t>H.1</t>
  </si>
  <si>
    <t xml:space="preserve">Removal of 25' to 35' street light pole and precast, poured in place concrete, steel power installed base or direct buried including davit arm, luminaire and appurtenances.  </t>
  </si>
  <si>
    <t>E15</t>
  </si>
  <si>
    <t>H.2</t>
  </si>
  <si>
    <t xml:space="preserve">Installation of 50 mm conduit(s) by boring method complete with cable insertion (#4 AL C/N or 1/0 AL Triplex).  </t>
  </si>
  <si>
    <t>H.3</t>
  </si>
  <si>
    <t xml:space="preserve">Installation of 25'/35' pole, davit arm and precast concrete base including luminaire and appurtenances. </t>
  </si>
  <si>
    <t>H.4</t>
  </si>
  <si>
    <t xml:space="preserve">Installation of one (1) 10' ground rod at end of street light circuit. Trench #4 ground wire up to 1 m from rod location to new street light and connect (hammerlock) to top of the ground rod.  </t>
  </si>
  <si>
    <t>H.5</t>
  </si>
  <si>
    <t>Terminate 2/C #12 copper conductor to street light cables per Standard CD310-4, CD310-9 or CD310-10.</t>
  </si>
  <si>
    <t>H.6</t>
  </si>
  <si>
    <t>Installation of overhead span of #4 duplex between new or existing streetlight poles and connect luminaire to provide temporary feed.</t>
  </si>
  <si>
    <t>per span</t>
  </si>
  <si>
    <t>H.7</t>
  </si>
  <si>
    <t xml:space="preserve">Removal of overhead span of #4 duplex between new or existing streetlight poles to remove temporary feed. </t>
  </si>
  <si>
    <t>H.8</t>
  </si>
  <si>
    <t>Install / lower 3 m of Cable Guard, ground lug, cable up pole, and first 3 m section of ground rod per Standard CD 315-5.</t>
  </si>
  <si>
    <t>I</t>
  </si>
  <si>
    <t>BYNG PLACE NEW STREET LIGHT INSTALLATION - PEMBINA HIGHWAY TO RIVERSIDE DRIVE</t>
  </si>
  <si>
    <t>I.1</t>
  </si>
  <si>
    <t>I.2</t>
  </si>
  <si>
    <t>I.3</t>
  </si>
  <si>
    <t>I.4</t>
  </si>
  <si>
    <t>I.5</t>
  </si>
  <si>
    <t>I.6</t>
  </si>
  <si>
    <t>I.7</t>
  </si>
  <si>
    <t>I.8</t>
  </si>
  <si>
    <t>SUMMARY</t>
  </si>
  <si>
    <t xml:space="preserve"> (total price) PART 1</t>
  </si>
  <si>
    <t xml:space="preserve"> (total price) PART 2</t>
  </si>
  <si>
    <t xml:space="preserve">TOTAL BID PRICE (GST extra)                                                                              (in figures)                                             </t>
  </si>
  <si>
    <t>E022A</t>
  </si>
  <si>
    <t>Sewer Inspection ( following repair)</t>
  </si>
  <si>
    <t>E022E</t>
  </si>
  <si>
    <t xml:space="preserve">^ specify type of sewer </t>
  </si>
  <si>
    <t>300 mm, Concrete LDS</t>
  </si>
  <si>
    <t>G.3</t>
  </si>
  <si>
    <t>CW 2145-R3</t>
  </si>
  <si>
    <t>FORM B(R1): PRICES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</si>
</sst>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_);\(&quot;$&quot;#,##0.00\)"/>
    <numFmt numFmtId="164" formatCode="&quot;$&quot;#,##0.00"/>
    <numFmt numFmtId="165" formatCode="0;0;&quot;&quot;;@"/>
    <numFmt numFmtId="166" formatCode="&quot;Subtotal: &quot;#\ ###\ ##0.00;;&quot;Subtotal: Nil&quot;;@"/>
    <numFmt numFmtId="167" formatCode="0;0;[Red]&quot;###&quot;;@"/>
    <numFmt numFmtId="168" formatCode="0.0"/>
  </numFmts>
  <fonts count="32" x14ac:knownFonts="1">
    <font>
      <sz val="10"/>
      <name val="MS Sans Serif"/>
    </font>
    <font>
      <sz val="12"/>
      <name val="Arial"/>
      <family val="2"/>
    </font>
    <font>
      <b/>
      <sz val="6"/>
      <color indexed="8"/>
      <name val="Arial"/>
      <family val="2"/>
    </font>
    <font>
      <b/>
      <sz val="12"/>
      <name val="Arial"/>
      <family val="2"/>
    </font>
    <font>
      <sz val="6"/>
      <color indexed="8"/>
      <name val="Arial"/>
      <family val="2"/>
    </font>
    <font>
      <sz val="12"/>
      <color indexed="8"/>
      <name val="Cambria"/>
      <family val="1"/>
    </font>
    <font>
      <b/>
      <i/>
      <sz val="12"/>
      <name val="Cambria"/>
      <family val="1"/>
    </font>
    <font>
      <sz val="10"/>
      <name val="MS Sans Serif"/>
      <family val="2"/>
    </font>
    <font>
      <b/>
      <i/>
      <sz val="12"/>
      <name val="Arial"/>
      <family val="2"/>
    </font>
    <font>
      <b/>
      <sz val="16"/>
      <name val="Arial"/>
      <family val="2"/>
    </font>
    <font>
      <b/>
      <i/>
      <sz val="16"/>
      <name val="Arial"/>
      <family val="2"/>
    </font>
    <font>
      <sz val="10"/>
      <color indexed="8"/>
      <name val="Cambria"/>
      <family val="1"/>
    </font>
    <font>
      <sz val="10"/>
      <name val="Cambria"/>
      <family val="1"/>
    </font>
    <font>
      <b/>
      <sz val="12"/>
      <color indexed="8"/>
      <name val="Arial"/>
      <family val="2"/>
    </font>
    <font>
      <b/>
      <i/>
      <u/>
      <sz val="12"/>
      <color indexed="8"/>
      <name val="Arial"/>
      <family val="2"/>
    </font>
    <font>
      <sz val="12"/>
      <color theme="1"/>
      <name val="Arial"/>
      <family val="2"/>
    </font>
    <font>
      <sz val="10"/>
      <color theme="1"/>
      <name val="MS Sans Serif"/>
      <family val="2"/>
    </font>
    <font>
      <strike/>
      <sz val="10"/>
      <color theme="1"/>
      <name val="MS Sans Serif"/>
      <family val="2"/>
    </font>
    <font>
      <sz val="12"/>
      <color indexed="8"/>
      <name val="Arial"/>
      <family val="2"/>
    </font>
    <font>
      <sz val="10"/>
      <color theme="1"/>
      <name val="Cambria"/>
      <family val="1"/>
    </font>
    <font>
      <sz val="10"/>
      <color indexed="8"/>
      <name val="MS Sans Serif"/>
      <family val="2"/>
    </font>
    <font>
      <sz val="12"/>
      <color rgb="FFFF0000"/>
      <name val="Arial"/>
      <family val="2"/>
    </font>
    <font>
      <sz val="10"/>
      <color rgb="FFFF0000"/>
      <name val="Cambria"/>
      <family val="1"/>
    </font>
    <font>
      <sz val="10"/>
      <color rgb="FFFF0000"/>
      <name val="MS Sans Serif"/>
      <family val="2"/>
    </font>
    <font>
      <sz val="12"/>
      <color theme="1"/>
      <name val="Cambria"/>
      <family val="1"/>
    </font>
    <font>
      <sz val="10"/>
      <color theme="1"/>
      <name val="Arial"/>
      <family val="2"/>
    </font>
    <font>
      <sz val="10"/>
      <name val="Arial"/>
      <family val="2"/>
    </font>
    <font>
      <sz val="10"/>
      <color indexed="8"/>
      <name val="Arial"/>
      <family val="2"/>
    </font>
    <font>
      <b/>
      <u/>
      <sz val="12"/>
      <color indexed="8"/>
      <name val="Arial"/>
      <family val="2"/>
    </font>
    <font>
      <b/>
      <sz val="9"/>
      <color indexed="81"/>
      <name val="Tahoma"/>
      <family val="2"/>
    </font>
    <font>
      <sz val="9"/>
      <color indexed="81"/>
      <name val="Tahoma"/>
      <family val="2"/>
    </font>
    <font>
      <sz val="12"/>
      <name val="Cambria"/>
      <family val="1"/>
    </font>
  </fonts>
  <fills count="8">
    <fill>
      <patternFill patternType="none"/>
    </fill>
    <fill>
      <patternFill patternType="gray125"/>
    </fill>
    <fill>
      <patternFill patternType="solid">
        <fgColor indexed="9"/>
      </patternFill>
    </fill>
    <fill>
      <patternFill patternType="solid">
        <fgColor rgb="FFFFFF00"/>
      </patternFill>
    </fill>
    <fill>
      <patternFill patternType="solid">
        <fgColor indexed="13"/>
        <bgColor indexed="64"/>
      </patternFill>
    </fill>
    <fill>
      <patternFill patternType="solid">
        <fgColor theme="0"/>
        <bgColor indexed="64"/>
      </patternFill>
    </fill>
    <fill>
      <patternFill patternType="solid">
        <fgColor indexed="9"/>
        <bgColor indexed="9"/>
      </patternFill>
    </fill>
    <fill>
      <patternFill patternType="solid">
        <fgColor rgb="FFFFFF00"/>
        <bgColor indexed="9"/>
      </patternFill>
    </fill>
  </fills>
  <borders count="55">
    <border>
      <left/>
      <right/>
      <top/>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64"/>
      </left>
      <right style="thin">
        <color indexed="64"/>
      </right>
      <top style="thin">
        <color indexed="64"/>
      </top>
      <bottom style="double">
        <color indexed="64"/>
      </bottom>
      <diagonal/>
    </border>
    <border>
      <left style="thin">
        <color indexed="8"/>
      </left>
      <right/>
      <top/>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style="thin">
        <color indexed="8"/>
      </right>
      <top style="double">
        <color indexed="8"/>
      </top>
      <bottom/>
      <diagonal/>
    </border>
    <border>
      <left style="thin">
        <color indexed="64"/>
      </left>
      <right style="thin">
        <color indexed="64"/>
      </right>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right style="thin">
        <color indexed="64"/>
      </right>
      <top/>
      <bottom/>
      <diagonal/>
    </border>
    <border>
      <left style="thin">
        <color indexed="64"/>
      </left>
      <right style="thin">
        <color indexed="64"/>
      </right>
      <top/>
      <bottom style="thin">
        <color indexed="64"/>
      </bottom>
      <diagonal/>
    </border>
    <border>
      <left style="thin">
        <color indexed="8"/>
      </left>
      <right/>
      <top/>
      <bottom style="double">
        <color indexed="8"/>
      </bottom>
      <diagonal/>
    </border>
    <border>
      <left style="thin">
        <color indexed="8"/>
      </left>
      <right style="thin">
        <color indexed="8"/>
      </right>
      <top/>
      <bottom style="double">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style="double">
        <color indexed="64"/>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8"/>
      </left>
      <right/>
      <top style="thin">
        <color indexed="8"/>
      </top>
      <bottom style="double">
        <color indexed="64"/>
      </bottom>
      <diagonal/>
    </border>
    <border>
      <left/>
      <right/>
      <top style="thin">
        <color indexed="8"/>
      </top>
      <bottom style="double">
        <color indexed="64"/>
      </bottom>
      <diagonal/>
    </border>
    <border>
      <left/>
      <right style="thin">
        <color indexed="8"/>
      </right>
      <top style="thin">
        <color indexed="8"/>
      </top>
      <bottom style="thin">
        <color indexed="8"/>
      </bottom>
      <diagonal/>
    </border>
    <border>
      <left style="thin">
        <color indexed="8"/>
      </left>
      <right style="thin">
        <color indexed="8"/>
      </right>
      <top style="double">
        <color indexed="8"/>
      </top>
      <bottom style="double">
        <color indexed="64"/>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double">
        <color indexed="8"/>
      </top>
      <bottom style="double">
        <color indexed="64"/>
      </bottom>
      <diagonal/>
    </border>
    <border>
      <left/>
      <right/>
      <top style="double">
        <color indexed="8"/>
      </top>
      <bottom style="double">
        <color indexed="64"/>
      </bottom>
      <diagonal/>
    </border>
    <border>
      <left/>
      <right style="thin">
        <color indexed="8"/>
      </right>
      <top style="double">
        <color indexed="8"/>
      </top>
      <bottom style="double">
        <color indexed="64"/>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right style="thin">
        <color indexed="8"/>
      </right>
      <top style="thin">
        <color indexed="8"/>
      </top>
      <bottom style="double">
        <color indexed="64"/>
      </bottom>
      <diagonal/>
    </border>
    <border>
      <left style="thin">
        <color indexed="8"/>
      </left>
      <right/>
      <top/>
      <bottom style="double">
        <color indexed="64"/>
      </bottom>
      <diagonal/>
    </border>
    <border>
      <left/>
      <right/>
      <top/>
      <bottom style="double">
        <color indexed="64"/>
      </bottom>
      <diagonal/>
    </border>
    <border>
      <left/>
      <right style="thin">
        <color indexed="8"/>
      </right>
      <top/>
      <bottom style="double">
        <color indexed="64"/>
      </bottom>
      <diagonal/>
    </border>
    <border>
      <left style="thin">
        <color indexed="64"/>
      </left>
      <right/>
      <top style="double">
        <color indexed="64"/>
      </top>
      <bottom/>
      <diagonal/>
    </border>
    <border>
      <left/>
      <right/>
      <top style="double">
        <color indexed="64"/>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8"/>
      </right>
      <top/>
      <bottom style="thin">
        <color indexed="64"/>
      </bottom>
      <diagonal/>
    </border>
  </borders>
  <cellStyleXfs count="4">
    <xf numFmtId="0" fontId="0" fillId="0" borderId="0"/>
    <xf numFmtId="0" fontId="1" fillId="2" borderId="0"/>
    <xf numFmtId="0" fontId="7" fillId="0" borderId="0"/>
    <xf numFmtId="0" fontId="7" fillId="0" borderId="0"/>
  </cellStyleXfs>
  <cellXfs count="257">
    <xf numFmtId="0" fontId="0" fillId="0" borderId="0" xfId="0"/>
    <xf numFmtId="7" fontId="2" fillId="2" borderId="0" xfId="1" applyNumberFormat="1" applyFont="1" applyAlignment="1">
      <alignment horizontal="centerContinuous" vertical="center"/>
    </xf>
    <xf numFmtId="1" fontId="3" fillId="2" borderId="0" xfId="1" applyNumberFormat="1" applyFont="1" applyAlignment="1">
      <alignment horizontal="centerContinuous" vertical="top"/>
    </xf>
    <xf numFmtId="0" fontId="3" fillId="2" borderId="0" xfId="1" applyNumberFormat="1" applyFont="1" applyAlignment="1">
      <alignment horizontal="centerContinuous" vertical="center"/>
    </xf>
    <xf numFmtId="0" fontId="1" fillId="2" borderId="0" xfId="1" applyNumberFormat="1"/>
    <xf numFmtId="0" fontId="1" fillId="3" borderId="0" xfId="1" applyNumberFormat="1" applyFill="1"/>
    <xf numFmtId="7" fontId="4" fillId="2" borderId="0" xfId="1" applyNumberFormat="1" applyFont="1" applyAlignment="1">
      <alignment horizontal="centerContinuous" vertical="center"/>
    </xf>
    <xf numFmtId="1" fontId="1" fillId="2" borderId="0" xfId="1" applyNumberFormat="1" applyAlignment="1">
      <alignment horizontal="centerContinuous" vertical="top"/>
    </xf>
    <xf numFmtId="0" fontId="1" fillId="2" borderId="0" xfId="1" applyNumberFormat="1" applyAlignment="1">
      <alignment horizontal="centerContinuous" vertical="center"/>
    </xf>
    <xf numFmtId="7" fontId="1" fillId="2" borderId="0" xfId="1" applyNumberFormat="1" applyAlignment="1">
      <alignment horizontal="right"/>
    </xf>
    <xf numFmtId="0" fontId="1" fillId="2" borderId="0" xfId="1" applyNumberFormat="1" applyAlignment="1">
      <alignment vertical="top"/>
    </xf>
    <xf numFmtId="0" fontId="1" fillId="2" borderId="0" xfId="1" applyNumberFormat="1" applyAlignment="1"/>
    <xf numFmtId="7" fontId="1" fillId="2" borderId="0" xfId="1" applyNumberFormat="1" applyAlignment="1">
      <alignment horizontal="centerContinuous" vertical="center"/>
    </xf>
    <xf numFmtId="2" fontId="1" fillId="2" borderId="0" xfId="1" applyNumberFormat="1" applyAlignment="1">
      <alignment horizontal="centerContinuous"/>
    </xf>
    <xf numFmtId="7" fontId="1" fillId="2" borderId="1" xfId="1" applyNumberFormat="1" applyBorder="1" applyAlignment="1">
      <alignment horizontal="center"/>
    </xf>
    <xf numFmtId="0" fontId="1" fillId="2" borderId="1" xfId="1" applyNumberFormat="1" applyBorder="1" applyAlignment="1">
      <alignment horizontal="center" vertical="top"/>
    </xf>
    <xf numFmtId="0" fontId="1" fillId="2" borderId="2" xfId="1" applyNumberFormat="1" applyBorder="1" applyAlignment="1">
      <alignment horizontal="center"/>
    </xf>
    <xf numFmtId="0" fontId="1" fillId="2" borderId="1" xfId="1" applyNumberFormat="1" applyBorder="1" applyAlignment="1">
      <alignment horizontal="center"/>
    </xf>
    <xf numFmtId="0" fontId="1" fillId="2" borderId="3" xfId="1" applyNumberFormat="1" applyBorder="1" applyAlignment="1">
      <alignment horizontal="center"/>
    </xf>
    <xf numFmtId="7" fontId="1" fillId="2" borderId="3" xfId="1" applyNumberFormat="1" applyBorder="1" applyAlignment="1">
      <alignment horizontal="right"/>
    </xf>
    <xf numFmtId="7" fontId="1" fillId="2" borderId="4" xfId="1" applyNumberFormat="1" applyBorder="1" applyAlignment="1">
      <alignment horizontal="right"/>
    </xf>
    <xf numFmtId="0" fontId="1" fillId="2" borderId="5" xfId="1" applyNumberFormat="1" applyBorder="1" applyAlignment="1">
      <alignment vertical="top"/>
    </xf>
    <xf numFmtId="0" fontId="1" fillId="2" borderId="6" xfId="1" applyNumberFormat="1" applyBorder="1"/>
    <xf numFmtId="0" fontId="1" fillId="2" borderId="5" xfId="1" applyNumberFormat="1" applyBorder="1" applyAlignment="1">
      <alignment horizontal="center"/>
    </xf>
    <xf numFmtId="0" fontId="1" fillId="2" borderId="7" xfId="1" applyNumberFormat="1" applyBorder="1"/>
    <xf numFmtId="0" fontId="1" fillId="2" borderId="7" xfId="1" applyNumberFormat="1" applyBorder="1" applyAlignment="1">
      <alignment horizontal="center"/>
    </xf>
    <xf numFmtId="7" fontId="1" fillId="2" borderId="7" xfId="1" applyNumberFormat="1" applyBorder="1" applyAlignment="1">
      <alignment horizontal="right"/>
    </xf>
    <xf numFmtId="0" fontId="1" fillId="2" borderId="7" xfId="1" applyNumberFormat="1" applyBorder="1" applyAlignment="1">
      <alignment horizontal="right"/>
    </xf>
    <xf numFmtId="0" fontId="5" fillId="0" borderId="8" xfId="0" applyNumberFormat="1" applyFont="1" applyFill="1" applyBorder="1" applyAlignment="1" applyProtection="1">
      <alignment horizontal="center" wrapText="1"/>
    </xf>
    <xf numFmtId="0" fontId="6" fillId="4" borderId="0" xfId="0" applyNumberFormat="1" applyFont="1" applyFill="1"/>
    <xf numFmtId="0" fontId="8" fillId="4" borderId="0" xfId="2" applyFont="1" applyFill="1" applyAlignment="1">
      <alignment wrapText="1"/>
    </xf>
    <xf numFmtId="0" fontId="8" fillId="4" borderId="0" xfId="0" applyNumberFormat="1" applyFont="1" applyFill="1" applyBorder="1" applyAlignment="1" applyProtection="1">
      <alignment horizontal="center"/>
    </xf>
    <xf numFmtId="0" fontId="8" fillId="4" borderId="0" xfId="0" applyNumberFormat="1" applyFont="1" applyFill="1"/>
    <xf numFmtId="0" fontId="8" fillId="4" borderId="0" xfId="0" applyNumberFormat="1" applyFont="1" applyFill="1" applyAlignment="1" applyProtection="1">
      <alignment horizontal="center"/>
    </xf>
    <xf numFmtId="7" fontId="1" fillId="2" borderId="9" xfId="1" applyNumberFormat="1" applyBorder="1" applyAlignment="1">
      <alignment horizontal="right"/>
    </xf>
    <xf numFmtId="7" fontId="1" fillId="2" borderId="13" xfId="1" applyNumberFormat="1" applyBorder="1" applyAlignment="1">
      <alignment horizontal="right"/>
    </xf>
    <xf numFmtId="0" fontId="1" fillId="2" borderId="13" xfId="1" applyNumberFormat="1" applyBorder="1" applyAlignment="1">
      <alignment horizontal="right"/>
    </xf>
    <xf numFmtId="0" fontId="11" fillId="5" borderId="14" xfId="0" applyFont="1" applyFill="1" applyBorder="1"/>
    <xf numFmtId="0" fontId="12" fillId="0" borderId="0" xfId="0" applyFont="1" applyAlignment="1" applyProtection="1">
      <alignment vertical="center"/>
    </xf>
    <xf numFmtId="164" fontId="1" fillId="6" borderId="0" xfId="0" applyNumberFormat="1" applyFont="1" applyFill="1" applyBorder="1" applyAlignment="1" applyProtection="1">
      <alignment vertical="center"/>
    </xf>
    <xf numFmtId="165" fontId="1" fillId="6" borderId="0" xfId="0" applyNumberFormat="1" applyFont="1" applyFill="1" applyBorder="1" applyAlignment="1" applyProtection="1">
      <alignment horizontal="center" vertical="center"/>
    </xf>
    <xf numFmtId="0" fontId="7" fillId="0" borderId="0" xfId="0" applyFont="1" applyAlignment="1" applyProtection="1">
      <alignment horizontal="center" vertical="center"/>
    </xf>
    <xf numFmtId="7" fontId="1" fillId="2" borderId="9" xfId="1" applyNumberFormat="1" applyBorder="1" applyAlignment="1">
      <alignment horizontal="right" vertical="center"/>
    </xf>
    <xf numFmtId="0" fontId="13" fillId="2" borderId="15" xfId="1" applyNumberFormat="1" applyFont="1" applyBorder="1" applyAlignment="1">
      <alignment horizontal="center" vertical="center"/>
    </xf>
    <xf numFmtId="7" fontId="1" fillId="2" borderId="15" xfId="1" applyNumberFormat="1" applyBorder="1" applyAlignment="1">
      <alignment horizontal="right" vertical="center"/>
    </xf>
    <xf numFmtId="0" fontId="1" fillId="2" borderId="0" xfId="1" applyNumberFormat="1" applyAlignment="1">
      <alignment vertical="center"/>
    </xf>
    <xf numFmtId="165" fontId="1" fillId="7" borderId="0" xfId="0" applyNumberFormat="1" applyFont="1" applyFill="1" applyBorder="1" applyAlignment="1" applyProtection="1">
      <alignment horizontal="center" vertical="center"/>
    </xf>
    <xf numFmtId="0" fontId="13" fillId="2" borderId="15" xfId="1" applyNumberFormat="1" applyFont="1" applyBorder="1" applyAlignment="1">
      <alignment vertical="top"/>
    </xf>
    <xf numFmtId="165" fontId="13" fillId="6" borderId="15" xfId="1" applyNumberFormat="1" applyFont="1" applyFill="1" applyBorder="1" applyAlignment="1" applyProtection="1">
      <alignment horizontal="left" vertical="center"/>
    </xf>
    <xf numFmtId="1" fontId="1" fillId="2" borderId="9" xfId="1" applyNumberFormat="1" applyBorder="1" applyAlignment="1">
      <alignment horizontal="center" vertical="top"/>
    </xf>
    <xf numFmtId="0" fontId="1" fillId="2" borderId="9" xfId="1" applyNumberFormat="1" applyBorder="1" applyAlignment="1">
      <alignment horizontal="center" vertical="top"/>
    </xf>
    <xf numFmtId="7" fontId="1" fillId="2" borderId="15" xfId="1" applyNumberFormat="1" applyBorder="1" applyAlignment="1">
      <alignment horizontal="right"/>
    </xf>
    <xf numFmtId="166" fontId="15" fillId="5" borderId="14" xfId="1" applyNumberFormat="1" applyFont="1" applyFill="1" applyBorder="1" applyAlignment="1" applyProtection="1">
      <alignment horizontal="center" vertical="top"/>
    </xf>
    <xf numFmtId="167" fontId="15" fillId="0" borderId="14" xfId="1" applyNumberFormat="1" applyFont="1" applyFill="1" applyBorder="1" applyAlignment="1" applyProtection="1">
      <alignment horizontal="left" vertical="top" wrapText="1"/>
    </xf>
    <xf numFmtId="165" fontId="15" fillId="0" borderId="14" xfId="1" applyNumberFormat="1" applyFont="1" applyFill="1" applyBorder="1" applyAlignment="1" applyProtection="1">
      <alignment horizontal="left" vertical="top" wrapText="1"/>
    </xf>
    <xf numFmtId="165" fontId="15" fillId="5" borderId="14" xfId="1" applyNumberFormat="1" applyFont="1" applyFill="1" applyBorder="1" applyAlignment="1" applyProtection="1">
      <alignment horizontal="center" vertical="top" wrapText="1"/>
    </xf>
    <xf numFmtId="0" fontId="15" fillId="0" borderId="14" xfId="1" applyNumberFormat="1" applyFont="1" applyFill="1" applyBorder="1" applyAlignment="1" applyProtection="1">
      <alignment horizontal="center" vertical="top" wrapText="1"/>
    </xf>
    <xf numFmtId="1" fontId="15" fillId="0" borderId="14" xfId="1" applyNumberFormat="1" applyFont="1" applyFill="1" applyBorder="1" applyAlignment="1" applyProtection="1">
      <alignment horizontal="right" vertical="top"/>
    </xf>
    <xf numFmtId="164" fontId="15" fillId="0" borderId="14" xfId="1" applyNumberFormat="1" applyFont="1" applyFill="1" applyBorder="1" applyAlignment="1" applyProtection="1">
      <alignment vertical="top"/>
    </xf>
    <xf numFmtId="0" fontId="16" fillId="0" borderId="14" xfId="1" applyFont="1" applyFill="1" applyBorder="1" applyAlignment="1">
      <alignment vertical="top" wrapText="1"/>
    </xf>
    <xf numFmtId="0" fontId="16" fillId="5" borderId="0" xfId="1" applyFont="1" applyFill="1"/>
    <xf numFmtId="4" fontId="15" fillId="5" borderId="14" xfId="1" applyNumberFormat="1" applyFont="1" applyFill="1" applyBorder="1" applyAlignment="1" applyProtection="1">
      <alignment horizontal="center" vertical="top" wrapText="1"/>
    </xf>
    <xf numFmtId="0" fontId="16" fillId="5" borderId="0" xfId="1" applyFont="1" applyFill="1" applyAlignment="1"/>
    <xf numFmtId="165" fontId="13" fillId="6" borderId="15" xfId="1" applyNumberFormat="1" applyFont="1" applyFill="1" applyBorder="1" applyAlignment="1" applyProtection="1">
      <alignment horizontal="left" vertical="center" wrapText="1"/>
    </xf>
    <xf numFmtId="1" fontId="1" fillId="2" borderId="9" xfId="1" applyNumberFormat="1" applyBorder="1" applyAlignment="1">
      <alignment vertical="top"/>
    </xf>
    <xf numFmtId="4" fontId="15" fillId="5" borderId="14" xfId="1" applyNumberFormat="1" applyFont="1" applyFill="1" applyBorder="1" applyAlignment="1" applyProtection="1">
      <alignment horizontal="center" vertical="top"/>
    </xf>
    <xf numFmtId="165" fontId="15" fillId="0" borderId="14" xfId="1" applyNumberFormat="1" applyFont="1" applyFill="1" applyBorder="1" applyAlignment="1" applyProtection="1">
      <alignment horizontal="center" vertical="top" wrapText="1"/>
    </xf>
    <xf numFmtId="0" fontId="15" fillId="5" borderId="14" xfId="1" applyNumberFormat="1" applyFont="1" applyFill="1" applyBorder="1" applyAlignment="1" applyProtection="1">
      <alignment vertical="center"/>
    </xf>
    <xf numFmtId="167" fontId="15" fillId="0" borderId="14" xfId="1" applyNumberFormat="1" applyFont="1" applyFill="1" applyBorder="1" applyAlignment="1" applyProtection="1">
      <alignment horizontal="center" vertical="top" wrapText="1"/>
    </xf>
    <xf numFmtId="165" fontId="15" fillId="0" borderId="14" xfId="1" applyNumberFormat="1" applyFont="1" applyFill="1" applyBorder="1" applyAlignment="1" applyProtection="1">
      <alignment horizontal="left" vertical="top" wrapText="1" indent="1"/>
    </xf>
    <xf numFmtId="0" fontId="15" fillId="0" borderId="14" xfId="1" applyNumberFormat="1" applyFont="1" applyFill="1" applyBorder="1" applyAlignment="1" applyProtection="1">
      <alignment vertical="center"/>
    </xf>
    <xf numFmtId="0" fontId="16" fillId="0" borderId="14" xfId="1" applyFont="1" applyFill="1" applyBorder="1" applyAlignment="1">
      <alignment vertical="top" wrapText="1" shrinkToFit="1"/>
    </xf>
    <xf numFmtId="167" fontId="15" fillId="0" borderId="14" xfId="1" applyNumberFormat="1" applyFont="1" applyFill="1" applyBorder="1" applyAlignment="1" applyProtection="1">
      <alignment horizontal="left" vertical="top"/>
    </xf>
    <xf numFmtId="0" fontId="15" fillId="2" borderId="0" xfId="1" applyFont="1" applyAlignment="1">
      <alignment vertical="top" wrapText="1"/>
    </xf>
    <xf numFmtId="167" fontId="15" fillId="0" borderId="14" xfId="1" applyNumberFormat="1" applyFont="1" applyFill="1" applyBorder="1" applyAlignment="1" applyProtection="1">
      <alignment horizontal="right" vertical="top" wrapText="1"/>
    </xf>
    <xf numFmtId="165" fontId="15" fillId="0" borderId="14" xfId="1" applyNumberFormat="1" applyFont="1" applyFill="1" applyBorder="1" applyAlignment="1" applyProtection="1">
      <alignment horizontal="left" vertical="top" wrapText="1" indent="2"/>
    </xf>
    <xf numFmtId="0" fontId="17" fillId="0" borderId="14" xfId="1" applyFont="1" applyFill="1" applyBorder="1" applyAlignment="1">
      <alignment vertical="top" wrapText="1"/>
    </xf>
    <xf numFmtId="0" fontId="17" fillId="0" borderId="14" xfId="1" applyFont="1" applyFill="1" applyBorder="1" applyAlignment="1">
      <alignment vertical="top" wrapText="1" shrinkToFit="1"/>
    </xf>
    <xf numFmtId="1" fontId="15" fillId="0" borderId="14" xfId="1" applyNumberFormat="1" applyFont="1" applyFill="1" applyBorder="1" applyAlignment="1" applyProtection="1">
      <alignment horizontal="right" vertical="top" wrapText="1"/>
    </xf>
    <xf numFmtId="164" fontId="15" fillId="5" borderId="14" xfId="1" applyNumberFormat="1" applyFont="1" applyFill="1" applyBorder="1" applyAlignment="1" applyProtection="1">
      <alignment vertical="top"/>
    </xf>
    <xf numFmtId="0" fontId="16" fillId="0" borderId="0" xfId="1" applyFont="1" applyFill="1" applyAlignment="1"/>
    <xf numFmtId="0" fontId="1" fillId="2" borderId="15" xfId="1" applyNumberFormat="1" applyBorder="1" applyAlignment="1">
      <alignment horizontal="center" vertical="top"/>
    </xf>
    <xf numFmtId="0" fontId="1" fillId="2" borderId="9" xfId="1" applyNumberFormat="1" applyBorder="1" applyAlignment="1">
      <alignment vertical="top"/>
    </xf>
    <xf numFmtId="164" fontId="15" fillId="0" borderId="14" xfId="1" applyNumberFormat="1" applyFont="1" applyFill="1" applyBorder="1" applyAlignment="1" applyProtection="1">
      <alignment vertical="top" wrapText="1"/>
    </xf>
    <xf numFmtId="4" fontId="18" fillId="5" borderId="14" xfId="3" applyNumberFormat="1" applyFont="1" applyFill="1" applyBorder="1" applyAlignment="1" applyProtection="1">
      <alignment horizontal="center" vertical="top" wrapText="1"/>
    </xf>
    <xf numFmtId="167" fontId="1" fillId="0" borderId="14" xfId="3" applyNumberFormat="1" applyFont="1" applyFill="1" applyBorder="1" applyAlignment="1" applyProtection="1">
      <alignment horizontal="left" vertical="top" wrapText="1"/>
    </xf>
    <xf numFmtId="165" fontId="1" fillId="0" borderId="14" xfId="3" applyNumberFormat="1" applyFont="1" applyFill="1" applyBorder="1" applyAlignment="1" applyProtection="1">
      <alignment horizontal="left" vertical="top" wrapText="1"/>
    </xf>
    <xf numFmtId="165" fontId="1" fillId="0" borderId="14" xfId="3" applyNumberFormat="1" applyFont="1" applyFill="1" applyBorder="1" applyAlignment="1" applyProtection="1">
      <alignment horizontal="center" vertical="top" wrapText="1"/>
    </xf>
    <xf numFmtId="0" fontId="1" fillId="0" borderId="14" xfId="3" applyNumberFormat="1" applyFont="1" applyFill="1" applyBorder="1" applyAlignment="1" applyProtection="1">
      <alignment horizontal="center" vertical="top" wrapText="1"/>
    </xf>
    <xf numFmtId="1" fontId="1" fillId="0" borderId="14" xfId="3" applyNumberFormat="1" applyFont="1" applyFill="1" applyBorder="1" applyAlignment="1" applyProtection="1">
      <alignment horizontal="right" vertical="top" wrapText="1"/>
    </xf>
    <xf numFmtId="0" fontId="1" fillId="0" borderId="14" xfId="3" applyNumberFormat="1" applyFont="1" applyFill="1" applyBorder="1" applyAlignment="1" applyProtection="1">
      <alignment vertical="center"/>
    </xf>
    <xf numFmtId="164" fontId="1" fillId="0" borderId="14" xfId="3" applyNumberFormat="1" applyFont="1" applyFill="1" applyBorder="1" applyAlignment="1" applyProtection="1">
      <alignment vertical="top" wrapText="1"/>
    </xf>
    <xf numFmtId="0" fontId="19" fillId="0" borderId="14" xfId="3" applyFont="1" applyFill="1" applyBorder="1" applyAlignment="1">
      <alignment vertical="top" wrapText="1"/>
    </xf>
    <xf numFmtId="0" fontId="7" fillId="0" borderId="0" xfId="3" applyFont="1" applyAlignment="1" applyProtection="1">
      <alignment horizontal="center" vertical="center"/>
    </xf>
    <xf numFmtId="0" fontId="20" fillId="5" borderId="0" xfId="3" applyFont="1" applyFill="1" applyAlignment="1"/>
    <xf numFmtId="4" fontId="21" fillId="5" borderId="14" xfId="3" applyNumberFormat="1" applyFont="1" applyFill="1" applyBorder="1" applyAlignment="1" applyProtection="1">
      <alignment horizontal="center" vertical="top" wrapText="1"/>
    </xf>
    <xf numFmtId="167" fontId="1" fillId="0" borderId="14" xfId="3" applyNumberFormat="1" applyFont="1" applyFill="1" applyBorder="1" applyAlignment="1" applyProtection="1">
      <alignment horizontal="center" vertical="top" wrapText="1"/>
    </xf>
    <xf numFmtId="165" fontId="1" fillId="0" borderId="14" xfId="3" applyNumberFormat="1" applyFont="1" applyFill="1" applyBorder="1" applyAlignment="1" applyProtection="1">
      <alignment horizontal="left" vertical="top" wrapText="1" indent="1"/>
    </xf>
    <xf numFmtId="0" fontId="22" fillId="0" borderId="14" xfId="3" applyFont="1" applyFill="1" applyBorder="1" applyAlignment="1">
      <alignment vertical="top" wrapText="1"/>
    </xf>
    <xf numFmtId="0" fontId="23" fillId="0" borderId="0" xfId="3" applyFont="1" applyAlignment="1" applyProtection="1">
      <alignment horizontal="center" vertical="center"/>
    </xf>
    <xf numFmtId="0" fontId="23" fillId="5" borderId="0" xfId="3" applyFont="1" applyFill="1" applyAlignment="1"/>
    <xf numFmtId="167" fontId="1" fillId="0" borderId="14" xfId="3" applyNumberFormat="1" applyFont="1" applyFill="1" applyBorder="1" applyAlignment="1" applyProtection="1">
      <alignment horizontal="right" vertical="top" wrapText="1"/>
    </xf>
    <xf numFmtId="165" fontId="1" fillId="0" borderId="14" xfId="3" applyNumberFormat="1" applyFont="1" applyFill="1" applyBorder="1" applyAlignment="1" applyProtection="1">
      <alignment horizontal="left" vertical="top" wrapText="1" indent="2"/>
    </xf>
    <xf numFmtId="164" fontId="1" fillId="0" borderId="14" xfId="3" applyNumberFormat="1" applyFont="1" applyFill="1" applyBorder="1" applyAlignment="1" applyProtection="1">
      <alignment vertical="top"/>
    </xf>
    <xf numFmtId="0" fontId="22" fillId="0" borderId="14" xfId="3" applyFont="1" applyFill="1" applyBorder="1" applyAlignment="1"/>
    <xf numFmtId="165" fontId="1" fillId="0" borderId="14" xfId="3" applyNumberFormat="1" applyFont="1" applyFill="1" applyBorder="1" applyAlignment="1" applyProtection="1">
      <alignment vertical="top" wrapText="1"/>
    </xf>
    <xf numFmtId="0" fontId="16" fillId="5" borderId="0" xfId="1" applyFont="1" applyFill="1" applyAlignment="1">
      <alignment vertical="top"/>
    </xf>
    <xf numFmtId="167" fontId="15" fillId="0" borderId="14" xfId="3" applyNumberFormat="1" applyFont="1" applyFill="1" applyBorder="1" applyAlignment="1" applyProtection="1">
      <alignment horizontal="left" vertical="top" wrapText="1"/>
    </xf>
    <xf numFmtId="165" fontId="15" fillId="0" borderId="14" xfId="3" applyNumberFormat="1" applyFont="1" applyFill="1" applyBorder="1" applyAlignment="1" applyProtection="1">
      <alignment vertical="top" wrapText="1"/>
    </xf>
    <xf numFmtId="165" fontId="15" fillId="0" borderId="14" xfId="3" applyNumberFormat="1" applyFont="1" applyFill="1" applyBorder="1" applyAlignment="1" applyProtection="1">
      <alignment horizontal="center" vertical="top" wrapText="1"/>
    </xf>
    <xf numFmtId="0" fontId="15" fillId="0" borderId="14" xfId="3" applyNumberFormat="1" applyFont="1" applyFill="1" applyBorder="1" applyAlignment="1" applyProtection="1">
      <alignment horizontal="center" vertical="top" wrapText="1"/>
    </xf>
    <xf numFmtId="1" fontId="24" fillId="0" borderId="14" xfId="3" applyNumberFormat="1" applyFont="1" applyFill="1" applyBorder="1" applyAlignment="1" applyProtection="1">
      <alignment horizontal="right" vertical="top" wrapText="1"/>
    </xf>
    <xf numFmtId="0" fontId="24" fillId="0" borderId="14" xfId="3" applyNumberFormat="1" applyFont="1" applyFill="1" applyBorder="1" applyAlignment="1" applyProtection="1">
      <alignment vertical="center"/>
    </xf>
    <xf numFmtId="164" fontId="24" fillId="0" borderId="14" xfId="3" applyNumberFormat="1" applyFont="1" applyFill="1" applyBorder="1" applyAlignment="1" applyProtection="1">
      <alignment vertical="top" wrapText="1"/>
    </xf>
    <xf numFmtId="0" fontId="20" fillId="5" borderId="0" xfId="3" applyFont="1" applyFill="1" applyAlignment="1">
      <alignment vertical="top"/>
    </xf>
    <xf numFmtId="167" fontId="15" fillId="0" borderId="14" xfId="3" applyNumberFormat="1" applyFont="1" applyFill="1" applyBorder="1" applyAlignment="1" applyProtection="1">
      <alignment horizontal="center" vertical="top" wrapText="1"/>
    </xf>
    <xf numFmtId="165" fontId="15" fillId="0" borderId="14" xfId="3" applyNumberFormat="1" applyFont="1" applyFill="1" applyBorder="1" applyAlignment="1" applyProtection="1">
      <alignment horizontal="left" vertical="top" wrapText="1" indent="1"/>
    </xf>
    <xf numFmtId="1" fontId="15" fillId="0" borderId="14" xfId="3" applyNumberFormat="1" applyFont="1" applyFill="1" applyBorder="1" applyAlignment="1" applyProtection="1">
      <alignment horizontal="right" vertical="top" wrapText="1"/>
    </xf>
    <xf numFmtId="164" fontId="15" fillId="0" borderId="14" xfId="3" applyNumberFormat="1" applyFont="1" applyFill="1" applyBorder="1" applyAlignment="1" applyProtection="1">
      <alignment vertical="top"/>
    </xf>
    <xf numFmtId="165" fontId="15" fillId="0" borderId="14" xfId="1" applyNumberFormat="1" applyFont="1" applyFill="1" applyBorder="1" applyAlignment="1" applyProtection="1">
      <alignment vertical="top" wrapText="1"/>
    </xf>
    <xf numFmtId="165" fontId="15" fillId="0" borderId="14" xfId="3" applyNumberFormat="1" applyFont="1" applyFill="1" applyBorder="1" applyAlignment="1" applyProtection="1">
      <alignment horizontal="left" vertical="top" wrapText="1"/>
    </xf>
    <xf numFmtId="0" fontId="20" fillId="5" borderId="0" xfId="3" applyFont="1" applyFill="1"/>
    <xf numFmtId="0" fontId="1" fillId="2" borderId="15" xfId="1" applyNumberFormat="1" applyBorder="1" applyAlignment="1">
      <alignment vertical="top"/>
    </xf>
    <xf numFmtId="168" fontId="15" fillId="0" borderId="14" xfId="1" applyNumberFormat="1" applyFont="1" applyFill="1" applyBorder="1" applyAlignment="1" applyProtection="1">
      <alignment horizontal="right" vertical="top" wrapText="1"/>
    </xf>
    <xf numFmtId="7" fontId="1" fillId="2" borderId="17" xfId="1" applyNumberFormat="1" applyBorder="1" applyAlignment="1">
      <alignment horizontal="right" vertical="center"/>
    </xf>
    <xf numFmtId="0" fontId="13" fillId="2" borderId="17" xfId="1" applyNumberFormat="1" applyFont="1" applyBorder="1" applyAlignment="1">
      <alignment horizontal="center" vertical="center"/>
    </xf>
    <xf numFmtId="7" fontId="1" fillId="2" borderId="10" xfId="1" applyNumberFormat="1" applyBorder="1" applyAlignment="1">
      <alignment horizontal="right" vertical="center"/>
    </xf>
    <xf numFmtId="7" fontId="1" fillId="2" borderId="13" xfId="1" applyNumberFormat="1" applyBorder="1" applyAlignment="1">
      <alignment horizontal="right" vertical="center"/>
    </xf>
    <xf numFmtId="7" fontId="1" fillId="2" borderId="17" xfId="1" applyNumberFormat="1" applyBorder="1" applyAlignment="1">
      <alignment horizontal="right"/>
    </xf>
    <xf numFmtId="1" fontId="1" fillId="2" borderId="9" xfId="1" applyNumberFormat="1" applyBorder="1" applyAlignment="1">
      <alignment horizontal="right" vertical="center"/>
    </xf>
    <xf numFmtId="2" fontId="1" fillId="2" borderId="15" xfId="1" applyNumberFormat="1" applyBorder="1" applyAlignment="1">
      <alignment horizontal="right" vertical="center"/>
    </xf>
    <xf numFmtId="1" fontId="24" fillId="0" borderId="14" xfId="3" applyNumberFormat="1" applyFont="1" applyFill="1" applyBorder="1" applyAlignment="1" applyProtection="1">
      <alignment horizontal="right" vertical="top"/>
    </xf>
    <xf numFmtId="167" fontId="15" fillId="0" borderId="14" xfId="3" applyNumberFormat="1" applyFont="1" applyFill="1" applyBorder="1" applyAlignment="1" applyProtection="1">
      <alignment horizontal="right" vertical="top" wrapText="1"/>
    </xf>
    <xf numFmtId="165" fontId="15" fillId="0" borderId="14" xfId="3" applyNumberFormat="1" applyFont="1" applyFill="1" applyBorder="1" applyAlignment="1" applyProtection="1">
      <alignment horizontal="left" vertical="top" wrapText="1" indent="2"/>
    </xf>
    <xf numFmtId="1" fontId="15" fillId="0" borderId="14" xfId="3" applyNumberFormat="1" applyFont="1" applyFill="1" applyBorder="1" applyAlignment="1" applyProtection="1">
      <alignment horizontal="right" vertical="top"/>
    </xf>
    <xf numFmtId="0" fontId="16" fillId="0" borderId="14" xfId="1" applyFont="1" applyFill="1" applyBorder="1" applyAlignment="1" applyProtection="1">
      <alignment vertical="top" wrapText="1"/>
    </xf>
    <xf numFmtId="167" fontId="15" fillId="5" borderId="14" xfId="1" applyNumberFormat="1" applyFont="1" applyFill="1" applyBorder="1" applyAlignment="1" applyProtection="1">
      <alignment horizontal="left" vertical="top" wrapText="1"/>
    </xf>
    <xf numFmtId="165" fontId="15" fillId="5" borderId="14" xfId="1" applyNumberFormat="1" applyFont="1" applyFill="1" applyBorder="1" applyAlignment="1" applyProtection="1">
      <alignment vertical="top" wrapText="1"/>
    </xf>
    <xf numFmtId="165" fontId="15" fillId="0" borderId="21" xfId="1" applyNumberFormat="1" applyFont="1" applyFill="1" applyBorder="1" applyAlignment="1" applyProtection="1">
      <alignment horizontal="center" vertical="top" wrapText="1"/>
    </xf>
    <xf numFmtId="1" fontId="15" fillId="0" borderId="21" xfId="1" applyNumberFormat="1" applyFont="1" applyFill="1" applyBorder="1" applyAlignment="1" applyProtection="1">
      <alignment horizontal="right" vertical="top" wrapText="1"/>
    </xf>
    <xf numFmtId="167" fontId="15" fillId="5" borderId="14" xfId="1" applyNumberFormat="1" applyFont="1" applyFill="1" applyBorder="1" applyAlignment="1" applyProtection="1">
      <alignment horizontal="center" vertical="top" wrapText="1"/>
    </xf>
    <xf numFmtId="165" fontId="15" fillId="0" borderId="21" xfId="1" applyNumberFormat="1" applyFont="1" applyFill="1" applyBorder="1" applyAlignment="1" applyProtection="1">
      <alignment horizontal="left" vertical="top" wrapText="1" indent="1"/>
    </xf>
    <xf numFmtId="165" fontId="15" fillId="5" borderId="21" xfId="1" applyNumberFormat="1" applyFont="1" applyFill="1" applyBorder="1" applyAlignment="1" applyProtection="1">
      <alignment horizontal="center" vertical="top" wrapText="1"/>
    </xf>
    <xf numFmtId="0" fontId="1" fillId="2" borderId="15" xfId="1" applyNumberFormat="1" applyBorder="1" applyAlignment="1">
      <alignment horizontal="left" vertical="top"/>
    </xf>
    <xf numFmtId="167" fontId="15" fillId="0" borderId="22" xfId="1" applyNumberFormat="1" applyFont="1" applyFill="1" applyBorder="1" applyAlignment="1" applyProtection="1">
      <alignment horizontal="left" vertical="top" wrapText="1"/>
    </xf>
    <xf numFmtId="165" fontId="15" fillId="0" borderId="22" xfId="1" applyNumberFormat="1" applyFont="1" applyFill="1" applyBorder="1" applyAlignment="1" applyProtection="1">
      <alignment horizontal="left" vertical="top" wrapText="1"/>
    </xf>
    <xf numFmtId="165" fontId="15" fillId="0" borderId="22" xfId="1" applyNumberFormat="1" applyFont="1" applyFill="1" applyBorder="1" applyAlignment="1" applyProtection="1">
      <alignment horizontal="center" vertical="top" wrapText="1"/>
    </xf>
    <xf numFmtId="0" fontId="15" fillId="0" borderId="22" xfId="1" applyNumberFormat="1" applyFont="1" applyFill="1" applyBorder="1" applyAlignment="1" applyProtection="1">
      <alignment horizontal="center" vertical="top" wrapText="1"/>
    </xf>
    <xf numFmtId="1" fontId="15" fillId="0" borderId="22" xfId="1" applyNumberFormat="1" applyFont="1" applyFill="1" applyBorder="1" applyAlignment="1" applyProtection="1">
      <alignment horizontal="right" vertical="top" wrapText="1"/>
    </xf>
    <xf numFmtId="164" fontId="15" fillId="0" borderId="22" xfId="1" applyNumberFormat="1" applyFont="1" applyFill="1" applyBorder="1" applyAlignment="1" applyProtection="1">
      <alignment vertical="top"/>
    </xf>
    <xf numFmtId="0" fontId="13" fillId="2" borderId="5" xfId="1" applyNumberFormat="1" applyFont="1" applyBorder="1" applyAlignment="1">
      <alignment horizontal="center" vertical="center"/>
    </xf>
    <xf numFmtId="7" fontId="1" fillId="2" borderId="5" xfId="1" applyNumberFormat="1" applyBorder="1" applyAlignment="1">
      <alignment horizontal="right" vertical="center"/>
    </xf>
    <xf numFmtId="7" fontId="1" fillId="2" borderId="24" xfId="1" applyNumberFormat="1" applyBorder="1" applyAlignment="1">
      <alignment horizontal="right" vertical="center"/>
    </xf>
    <xf numFmtId="0" fontId="25" fillId="0" borderId="14" xfId="3" applyFont="1" applyFill="1" applyBorder="1" applyAlignment="1">
      <alignment vertical="top" wrapText="1" shrinkToFit="1"/>
    </xf>
    <xf numFmtId="0" fontId="26" fillId="0" borderId="0" xfId="3" applyFont="1" applyAlignment="1" applyProtection="1">
      <alignment horizontal="center" vertical="center"/>
    </xf>
    <xf numFmtId="0" fontId="27" fillId="5" borderId="0" xfId="3" applyFont="1" applyFill="1"/>
    <xf numFmtId="0" fontId="27" fillId="5" borderId="0" xfId="3" applyFont="1" applyFill="1" applyAlignment="1"/>
    <xf numFmtId="0" fontId="25" fillId="0" borderId="14" xfId="3" applyFont="1" applyFill="1" applyBorder="1" applyAlignment="1">
      <alignment vertical="top" wrapText="1"/>
    </xf>
    <xf numFmtId="0" fontId="19" fillId="0" borderId="14" xfId="3" applyFont="1" applyFill="1" applyBorder="1" applyAlignment="1">
      <alignment vertical="top" wrapText="1" shrinkToFit="1"/>
    </xf>
    <xf numFmtId="4" fontId="1" fillId="5" borderId="14" xfId="3" applyNumberFormat="1" applyFont="1" applyFill="1" applyBorder="1" applyAlignment="1" applyProtection="1">
      <alignment horizontal="center" vertical="top" wrapText="1"/>
    </xf>
    <xf numFmtId="0" fontId="26" fillId="0" borderId="14" xfId="3" applyFont="1" applyFill="1" applyBorder="1" applyAlignment="1">
      <alignment vertical="top" wrapText="1" shrinkToFit="1"/>
    </xf>
    <xf numFmtId="0" fontId="26" fillId="5" borderId="0" xfId="3" applyFont="1" applyFill="1" applyAlignment="1"/>
    <xf numFmtId="7" fontId="1" fillId="2" borderId="25" xfId="1" applyNumberFormat="1" applyBorder="1" applyAlignment="1">
      <alignment horizontal="right"/>
    </xf>
    <xf numFmtId="7" fontId="1" fillId="2" borderId="26" xfId="1" applyNumberFormat="1" applyBorder="1" applyAlignment="1">
      <alignment horizontal="right" vertical="center"/>
    </xf>
    <xf numFmtId="0" fontId="1" fillId="2" borderId="15" xfId="1" applyNumberFormat="1" applyBorder="1" applyAlignment="1">
      <alignment horizontal="right"/>
    </xf>
    <xf numFmtId="1" fontId="15" fillId="5" borderId="14" xfId="1" applyNumberFormat="1" applyFont="1" applyFill="1" applyBorder="1" applyAlignment="1" applyProtection="1">
      <alignment horizontal="right" vertical="top" wrapText="1"/>
    </xf>
    <xf numFmtId="3" fontId="15" fillId="5" borderId="14" xfId="1" applyNumberFormat="1" applyFont="1" applyFill="1" applyBorder="1" applyAlignment="1" applyProtection="1">
      <alignment vertical="top"/>
    </xf>
    <xf numFmtId="0" fontId="1" fillId="2" borderId="9" xfId="1" applyNumberFormat="1" applyBorder="1" applyAlignment="1">
      <alignment horizontal="right"/>
    </xf>
    <xf numFmtId="0" fontId="1" fillId="2" borderId="27" xfId="1" applyNumberFormat="1" applyBorder="1" applyAlignment="1">
      <alignment vertical="top"/>
    </xf>
    <xf numFmtId="0" fontId="9" fillId="2" borderId="28" xfId="1" applyNumberFormat="1" applyFont="1" applyBorder="1" applyAlignment="1">
      <alignment horizontal="centerContinuous"/>
    </xf>
    <xf numFmtId="0" fontId="1" fillId="2" borderId="28" xfId="1" applyNumberFormat="1" applyBorder="1" applyAlignment="1">
      <alignment horizontal="centerContinuous"/>
    </xf>
    <xf numFmtId="0" fontId="1" fillId="2" borderId="29" xfId="1" applyNumberFormat="1" applyBorder="1" applyAlignment="1">
      <alignment horizontal="right"/>
    </xf>
    <xf numFmtId="0" fontId="1" fillId="2" borderId="9" xfId="1" applyNumberFormat="1" applyBorder="1" applyAlignment="1">
      <alignment horizontal="right" vertical="center"/>
    </xf>
    <xf numFmtId="0" fontId="1" fillId="2" borderId="0" xfId="1" applyNumberFormat="1" applyAlignment="1">
      <alignment horizontal="right" vertical="center"/>
    </xf>
    <xf numFmtId="0" fontId="1" fillId="2" borderId="32" xfId="1" applyNumberFormat="1" applyBorder="1" applyAlignment="1">
      <alignment horizontal="right" vertical="center"/>
    </xf>
    <xf numFmtId="7" fontId="1" fillId="2" borderId="33" xfId="1" applyNumberFormat="1" applyBorder="1" applyAlignment="1">
      <alignment horizontal="right"/>
    </xf>
    <xf numFmtId="7" fontId="1" fillId="2" borderId="5" xfId="1" applyNumberFormat="1" applyBorder="1" applyAlignment="1">
      <alignment horizontal="right"/>
    </xf>
    <xf numFmtId="0" fontId="13" fillId="2" borderId="33" xfId="1" applyNumberFormat="1" applyFont="1" applyBorder="1" applyAlignment="1">
      <alignment horizontal="center" vertical="center"/>
    </xf>
    <xf numFmtId="7" fontId="1" fillId="0" borderId="5" xfId="1" applyNumberFormat="1" applyFill="1" applyBorder="1" applyAlignment="1">
      <alignment horizontal="right"/>
    </xf>
    <xf numFmtId="0" fontId="13" fillId="2" borderId="40" xfId="1" applyNumberFormat="1" applyFont="1" applyBorder="1" applyAlignment="1">
      <alignment horizontal="center"/>
    </xf>
    <xf numFmtId="1" fontId="28" fillId="2" borderId="41" xfId="1" applyNumberFormat="1" applyFont="1" applyBorder="1" applyAlignment="1">
      <alignment horizontal="left"/>
    </xf>
    <xf numFmtId="1" fontId="1" fillId="2" borderId="41" xfId="1" applyNumberFormat="1" applyBorder="1" applyAlignment="1">
      <alignment horizontal="center"/>
    </xf>
    <xf numFmtId="1" fontId="1" fillId="2" borderId="41" xfId="1" applyNumberFormat="1" applyBorder="1"/>
    <xf numFmtId="7" fontId="3" fillId="2" borderId="42" xfId="1" applyNumberFormat="1" applyFont="1" applyBorder="1" applyAlignment="1">
      <alignment horizontal="right"/>
    </xf>
    <xf numFmtId="7" fontId="1" fillId="2" borderId="42" xfId="1" applyNumberFormat="1" applyBorder="1" applyAlignment="1">
      <alignment horizontal="right"/>
    </xf>
    <xf numFmtId="0" fontId="13" fillId="2" borderId="24" xfId="1" applyNumberFormat="1" applyFont="1" applyBorder="1" applyAlignment="1">
      <alignment horizontal="center" vertical="center"/>
    </xf>
    <xf numFmtId="7" fontId="1" fillId="2" borderId="51" xfId="1" applyNumberFormat="1" applyBorder="1" applyAlignment="1">
      <alignment horizontal="right"/>
    </xf>
    <xf numFmtId="0" fontId="1" fillId="2" borderId="52" xfId="1" applyNumberFormat="1" applyBorder="1" applyAlignment="1">
      <alignment vertical="top"/>
    </xf>
    <xf numFmtId="0" fontId="1" fillId="2" borderId="53" xfId="1" applyNumberFormat="1" applyBorder="1"/>
    <xf numFmtId="0" fontId="1" fillId="2" borderId="53" xfId="1" applyNumberFormat="1" applyBorder="1" applyAlignment="1">
      <alignment horizontal="center"/>
    </xf>
    <xf numFmtId="7" fontId="1" fillId="2" borderId="53" xfId="1" applyNumberFormat="1" applyBorder="1" applyAlignment="1">
      <alignment horizontal="right"/>
    </xf>
    <xf numFmtId="0" fontId="1" fillId="2" borderId="54" xfId="1" applyNumberFormat="1" applyBorder="1" applyAlignment="1">
      <alignment horizontal="right"/>
    </xf>
    <xf numFmtId="0" fontId="1" fillId="2" borderId="0" xfId="1" applyNumberFormat="1" applyAlignment="1">
      <alignment horizontal="right"/>
    </xf>
    <xf numFmtId="0" fontId="1" fillId="2" borderId="0" xfId="1" applyNumberFormat="1" applyAlignment="1">
      <alignment horizontal="center"/>
    </xf>
    <xf numFmtId="164" fontId="15" fillId="0" borderId="14" xfId="1" applyNumberFormat="1" applyFont="1" applyFill="1" applyBorder="1" applyAlignment="1" applyProtection="1">
      <alignment vertical="top"/>
      <protection locked="0"/>
    </xf>
    <xf numFmtId="164" fontId="15" fillId="0" borderId="14" xfId="3" applyNumberFormat="1" applyFont="1" applyFill="1" applyBorder="1" applyAlignment="1" applyProtection="1">
      <alignment vertical="top"/>
      <protection locked="0"/>
    </xf>
    <xf numFmtId="164" fontId="1" fillId="0" borderId="14" xfId="3" applyNumberFormat="1" applyFont="1" applyFill="1" applyBorder="1" applyAlignment="1" applyProtection="1">
      <alignment vertical="top"/>
      <protection locked="0"/>
    </xf>
    <xf numFmtId="164" fontId="15" fillId="0" borderId="22" xfId="1" applyNumberFormat="1" applyFont="1" applyFill="1" applyBorder="1" applyAlignment="1" applyProtection="1">
      <alignment vertical="top"/>
      <protection locked="0"/>
    </xf>
    <xf numFmtId="4" fontId="15" fillId="5" borderId="14" xfId="3" applyNumberFormat="1" applyFont="1" applyFill="1" applyBorder="1" applyAlignment="1" applyProtection="1">
      <alignment horizontal="center" vertical="top" wrapText="1"/>
    </xf>
    <xf numFmtId="165" fontId="15" fillId="5" borderId="14" xfId="3" applyNumberFormat="1" applyFont="1" applyFill="1" applyBorder="1" applyAlignment="1" applyProtection="1">
      <alignment horizontal="center" vertical="top" wrapText="1"/>
    </xf>
    <xf numFmtId="1" fontId="24" fillId="5" borderId="14" xfId="3" applyNumberFormat="1" applyFont="1" applyFill="1" applyBorder="1" applyAlignment="1" applyProtection="1">
      <alignment horizontal="right" vertical="top" wrapText="1"/>
    </xf>
    <xf numFmtId="0" fontId="19" fillId="5" borderId="14" xfId="3" applyFont="1" applyFill="1" applyBorder="1" applyAlignment="1"/>
    <xf numFmtId="0" fontId="19" fillId="0" borderId="0" xfId="3" applyFont="1" applyAlignment="1" applyProtection="1">
      <alignment vertical="center"/>
    </xf>
    <xf numFmtId="164" fontId="1" fillId="6" borderId="0" xfId="3" applyNumberFormat="1" applyFont="1" applyFill="1" applyBorder="1" applyAlignment="1" applyProtection="1">
      <alignment vertical="center"/>
    </xf>
    <xf numFmtId="165" fontId="15" fillId="6" borderId="0" xfId="3" applyNumberFormat="1" applyFont="1" applyFill="1" applyBorder="1" applyAlignment="1" applyProtection="1">
      <alignment horizontal="center" vertical="center"/>
    </xf>
    <xf numFmtId="0" fontId="16" fillId="0" borderId="0" xfId="3" applyFont="1" applyAlignment="1" applyProtection="1">
      <alignment horizontal="center" vertical="center"/>
    </xf>
    <xf numFmtId="0" fontId="16" fillId="5" borderId="0" xfId="3" applyFont="1" applyFill="1" applyAlignment="1"/>
    <xf numFmtId="164" fontId="31" fillId="0" borderId="22" xfId="3" applyNumberFormat="1" applyFont="1" applyFill="1" applyBorder="1" applyAlignment="1" applyProtection="1">
      <alignment vertical="top"/>
      <protection locked="0"/>
    </xf>
    <xf numFmtId="164" fontId="31" fillId="0" borderId="14" xfId="3" applyNumberFormat="1" applyFont="1" applyFill="1" applyBorder="1" applyAlignment="1" applyProtection="1">
      <alignment vertical="top"/>
    </xf>
    <xf numFmtId="0" fontId="12" fillId="0" borderId="14" xfId="3" applyFont="1" applyFill="1" applyBorder="1" applyAlignment="1">
      <alignment vertical="top" wrapText="1"/>
    </xf>
    <xf numFmtId="0" fontId="12" fillId="5" borderId="14" xfId="3" applyFont="1" applyFill="1" applyBorder="1" applyAlignment="1"/>
    <xf numFmtId="0" fontId="12" fillId="0" borderId="0" xfId="3" applyFont="1" applyAlignment="1" applyProtection="1">
      <alignment vertical="center"/>
    </xf>
    <xf numFmtId="165" fontId="1" fillId="6" borderId="0" xfId="3" applyNumberFormat="1" applyFont="1" applyFill="1" applyBorder="1" applyAlignment="1" applyProtection="1">
      <alignment horizontal="center" vertical="center"/>
    </xf>
    <xf numFmtId="0" fontId="7" fillId="5" borderId="0" xfId="3" applyFont="1" applyFill="1" applyAlignment="1"/>
    <xf numFmtId="3" fontId="31" fillId="5" borderId="14" xfId="3" applyNumberFormat="1" applyFont="1" applyFill="1" applyBorder="1" applyAlignment="1" applyProtection="1">
      <alignment vertical="top"/>
    </xf>
    <xf numFmtId="1" fontId="28" fillId="0" borderId="37" xfId="1" applyNumberFormat="1" applyFont="1" applyFill="1" applyBorder="1" applyAlignment="1">
      <alignment horizontal="left" vertical="center" wrapText="1"/>
    </xf>
    <xf numFmtId="0" fontId="1" fillId="0" borderId="38" xfId="1" applyNumberFormat="1" applyFill="1" applyBorder="1" applyAlignment="1">
      <alignment vertical="center" wrapText="1"/>
    </xf>
    <xf numFmtId="0" fontId="1" fillId="0" borderId="39" xfId="1" applyNumberFormat="1" applyFill="1" applyBorder="1" applyAlignment="1">
      <alignment vertical="center" wrapText="1"/>
    </xf>
    <xf numFmtId="0" fontId="1" fillId="2" borderId="47" xfId="1" applyNumberFormat="1" applyBorder="1" applyAlignment="1"/>
    <xf numFmtId="0" fontId="1" fillId="2" borderId="48" xfId="1" applyNumberFormat="1" applyBorder="1" applyAlignment="1"/>
    <xf numFmtId="7" fontId="1" fillId="2" borderId="49" xfId="1" applyNumberFormat="1" applyBorder="1" applyAlignment="1">
      <alignment horizontal="center"/>
    </xf>
    <xf numFmtId="0" fontId="1" fillId="2" borderId="50" xfId="1" applyNumberFormat="1" applyBorder="1" applyAlignment="1"/>
    <xf numFmtId="1" fontId="28" fillId="2" borderId="34" xfId="1" applyNumberFormat="1" applyFont="1" applyBorder="1" applyAlignment="1">
      <alignment horizontal="left" vertical="center" wrapText="1"/>
    </xf>
    <xf numFmtId="0" fontId="1" fillId="2" borderId="35" xfId="1" applyNumberFormat="1" applyBorder="1" applyAlignment="1">
      <alignment vertical="center" wrapText="1"/>
    </xf>
    <xf numFmtId="0" fontId="1" fillId="2" borderId="36" xfId="1" applyNumberFormat="1" applyBorder="1" applyAlignment="1">
      <alignment vertical="center" wrapText="1"/>
    </xf>
    <xf numFmtId="1" fontId="28" fillId="2" borderId="37" xfId="1" applyNumberFormat="1" applyFont="1" applyBorder="1" applyAlignment="1">
      <alignment horizontal="left" vertical="center" wrapText="1"/>
    </xf>
    <xf numFmtId="0" fontId="1" fillId="2" borderId="38" xfId="1" applyNumberFormat="1" applyBorder="1" applyAlignment="1">
      <alignment vertical="center" wrapText="1"/>
    </xf>
    <xf numFmtId="0" fontId="1" fillId="2" borderId="39" xfId="1" applyNumberFormat="1" applyBorder="1" applyAlignment="1">
      <alignment vertical="center" wrapText="1"/>
    </xf>
    <xf numFmtId="0" fontId="9" fillId="2" borderId="30" xfId="1" applyNumberFormat="1" applyFont="1" applyBorder="1" applyAlignment="1">
      <alignment vertical="center" wrapText="1"/>
    </xf>
    <xf numFmtId="0" fontId="1" fillId="2" borderId="31" xfId="1" applyNumberFormat="1" applyBorder="1" applyAlignment="1">
      <alignment vertical="center" wrapText="1"/>
    </xf>
    <xf numFmtId="0" fontId="1" fillId="2" borderId="43" xfId="1" applyNumberFormat="1" applyBorder="1" applyAlignment="1">
      <alignment vertical="center" wrapText="1"/>
    </xf>
    <xf numFmtId="1" fontId="28" fillId="0" borderId="44" xfId="1" applyNumberFormat="1" applyFont="1" applyFill="1" applyBorder="1" applyAlignment="1">
      <alignment horizontal="left" vertical="center" wrapText="1"/>
    </xf>
    <xf numFmtId="0" fontId="1" fillId="0" borderId="45" xfId="1" applyNumberFormat="1" applyFill="1" applyBorder="1" applyAlignment="1">
      <alignment vertical="center" wrapText="1"/>
    </xf>
    <xf numFmtId="0" fontId="1" fillId="0" borderId="46" xfId="1" applyNumberFormat="1" applyFill="1" applyBorder="1" applyAlignment="1">
      <alignment vertical="center" wrapText="1"/>
    </xf>
    <xf numFmtId="1" fontId="28" fillId="2" borderId="18" xfId="1" applyNumberFormat="1" applyFont="1" applyBorder="1" applyAlignment="1">
      <alignment horizontal="left" vertical="center" wrapText="1"/>
    </xf>
    <xf numFmtId="0" fontId="1" fillId="2" borderId="19" xfId="1" applyNumberFormat="1" applyBorder="1" applyAlignment="1">
      <alignment vertical="center" wrapText="1"/>
    </xf>
    <xf numFmtId="0" fontId="1" fillId="2" borderId="20" xfId="1" applyNumberFormat="1" applyBorder="1" applyAlignment="1">
      <alignment vertical="center" wrapText="1"/>
    </xf>
    <xf numFmtId="1" fontId="14" fillId="2" borderId="18" xfId="1" applyNumberFormat="1" applyFont="1" applyBorder="1" applyAlignment="1">
      <alignment horizontal="left" vertical="center" wrapText="1"/>
    </xf>
    <xf numFmtId="1" fontId="14" fillId="2" borderId="9" xfId="1" applyNumberFormat="1" applyFont="1" applyBorder="1" applyAlignment="1">
      <alignment horizontal="left" vertical="center" wrapText="1"/>
    </xf>
    <xf numFmtId="0" fontId="1" fillId="2" borderId="0" xfId="1" applyNumberFormat="1" applyBorder="1" applyAlignment="1">
      <alignment vertical="center" wrapText="1"/>
    </xf>
    <xf numFmtId="0" fontId="1" fillId="2" borderId="16" xfId="1" applyNumberFormat="1" applyBorder="1" applyAlignment="1">
      <alignment vertical="center" wrapText="1"/>
    </xf>
    <xf numFmtId="0" fontId="9" fillId="2" borderId="10" xfId="1" applyNumberFormat="1" applyFont="1" applyBorder="1" applyAlignment="1">
      <alignment vertical="top" wrapText="1"/>
    </xf>
    <xf numFmtId="0" fontId="1" fillId="2" borderId="11" xfId="1" applyNumberFormat="1" applyBorder="1" applyAlignment="1">
      <alignment wrapText="1"/>
    </xf>
    <xf numFmtId="0" fontId="1" fillId="2" borderId="12" xfId="1" applyNumberFormat="1" applyBorder="1" applyAlignment="1">
      <alignment wrapText="1"/>
    </xf>
    <xf numFmtId="0" fontId="1" fillId="2" borderId="0" xfId="1" applyNumberFormat="1" applyAlignment="1">
      <alignment vertical="center" wrapText="1"/>
    </xf>
    <xf numFmtId="0" fontId="9" fillId="2" borderId="30" xfId="1" applyNumberFormat="1" applyFont="1" applyBorder="1" applyAlignment="1">
      <alignment vertical="center"/>
    </xf>
    <xf numFmtId="0" fontId="1" fillId="2" borderId="31" xfId="1" applyNumberFormat="1" applyBorder="1" applyAlignment="1">
      <alignment vertical="center"/>
    </xf>
    <xf numFmtId="1" fontId="28" fillId="2" borderId="23" xfId="1" applyNumberFormat="1" applyFont="1" applyBorder="1" applyAlignment="1">
      <alignment horizontal="left" vertical="center" wrapText="1"/>
    </xf>
    <xf numFmtId="0" fontId="1" fillId="2" borderId="6" xfId="1" applyNumberFormat="1" applyBorder="1" applyAlignment="1">
      <alignment vertical="center" wrapText="1"/>
    </xf>
    <xf numFmtId="0" fontId="1" fillId="2" borderId="7" xfId="1" applyNumberFormat="1" applyBorder="1" applyAlignment="1">
      <alignment vertical="center" wrapText="1"/>
    </xf>
    <xf numFmtId="0" fontId="9" fillId="2" borderId="10" xfId="1" applyNumberFormat="1" applyFont="1" applyBorder="1" applyAlignment="1">
      <alignment vertical="top"/>
    </xf>
    <xf numFmtId="0" fontId="1" fillId="2" borderId="11" xfId="1" applyNumberFormat="1" applyBorder="1" applyAlignment="1"/>
    <xf numFmtId="0" fontId="1" fillId="2" borderId="12" xfId="1" applyNumberFormat="1" applyBorder="1" applyAlignment="1"/>
    <xf numFmtId="1" fontId="14" fillId="2" borderId="10" xfId="1" applyNumberFormat="1" applyFont="1" applyBorder="1" applyAlignment="1">
      <alignment horizontal="left" vertical="center" wrapText="1"/>
    </xf>
    <xf numFmtId="0" fontId="1" fillId="2" borderId="11" xfId="1" applyNumberFormat="1" applyBorder="1" applyAlignment="1">
      <alignment vertical="center" wrapText="1"/>
    </xf>
    <xf numFmtId="0" fontId="1" fillId="2" borderId="12" xfId="1" applyNumberFormat="1" applyBorder="1" applyAlignment="1">
      <alignment vertical="center" wrapText="1"/>
    </xf>
    <xf numFmtId="1" fontId="14" fillId="2" borderId="23" xfId="1" applyNumberFormat="1" applyFont="1" applyBorder="1" applyAlignment="1">
      <alignment horizontal="left" vertical="center" wrapText="1"/>
    </xf>
  </cellXfs>
  <cellStyles count="4">
    <cellStyle name="Normal" xfId="0" builtinId="0"/>
    <cellStyle name="Normal 2" xfId="3"/>
    <cellStyle name="Normal 3" xfId="1"/>
    <cellStyle name="Normal_Surface Works Pay Items" xfId="2"/>
  </cellStyles>
  <dxfs count="64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7M-00168-00%20-%20Local%20Streets%2017-R-04/Bid%20Documents/2017%20Standard%20Forms%20&amp;%20Templates/2017%20Quality%20Control%20Checks%20Revis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7M-00168-00%20-%20Local%20Streets%2017-R-04/Bid%20Documents/2017%20Standard%20Forms%20&amp;%20Templates/2017%20Surface%20Works%20Pay%20Items%20Template%20Revis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ing Process"/>
      <sheetName val="Pay Items"/>
      <sheetName val="Number Formats"/>
      <sheetName val="Sheet1"/>
    </sheetNames>
    <sheetDataSet>
      <sheetData sheetId="0"/>
      <sheetData sheetId="1">
        <row r="1">
          <cell r="L1" t="str">
            <v/>
          </cell>
        </row>
        <row r="2">
          <cell r="L2" t="str">
            <v>Joined, Trimmed, &amp; Cleaned for Checking</v>
          </cell>
        </row>
        <row r="3">
          <cell r="L3" t="str">
            <v>EARTH AND BASE WORKS</v>
          </cell>
        </row>
        <row r="4">
          <cell r="L4" t="str">
            <v>A001Clearing and GrubbingCW 3010-R4ha</v>
          </cell>
        </row>
        <row r="5">
          <cell r="L5" t="str">
            <v>A002Stripping and Stockpiling TopsoilCW 3110-R19m³</v>
          </cell>
        </row>
        <row r="6">
          <cell r="L6" t="str">
            <v>A003ExcavationCW 3110-R19m³</v>
          </cell>
        </row>
        <row r="7">
          <cell r="L7" t="str">
            <v>A004Sub-Grade CompactionCW 3110-R19m²</v>
          </cell>
        </row>
        <row r="8">
          <cell r="L8" t="str">
            <v>A005Placing Suitable Site Sub-base MaterialCW 3110-R19m³</v>
          </cell>
        </row>
        <row r="9">
          <cell r="L9" t="str">
            <v>A006Supplying and Placing Clay Borrow Sub-base MaterialCW 3110-R19m³</v>
          </cell>
        </row>
        <row r="10">
          <cell r="L10" t="str">
            <v>A007Crushed Sub-base MaterialCW 3110-R19</v>
          </cell>
        </row>
        <row r="11">
          <cell r="L11" t="str">
            <v>A007A50 mmtonne</v>
          </cell>
        </row>
        <row r="12">
          <cell r="L12" t="str">
            <v>A00850 mm - Limestonetonne</v>
          </cell>
        </row>
        <row r="13">
          <cell r="L13" t="str">
            <v>A008A50 mm - Crushed Concretetonne</v>
          </cell>
        </row>
        <row r="14">
          <cell r="L14" t="str">
            <v>A008B100 mmtonne</v>
          </cell>
        </row>
        <row r="15">
          <cell r="L15" t="str">
            <v>A008C100 mm - Limestonetonne</v>
          </cell>
        </row>
        <row r="16">
          <cell r="L16" t="str">
            <v>A008D100 mm - Crushed Concretetonne</v>
          </cell>
        </row>
        <row r="17">
          <cell r="L17" t="str">
            <v>A008E150 mmtonne</v>
          </cell>
        </row>
        <row r="18">
          <cell r="L18" t="str">
            <v>A009150 mm - Limestonetonne</v>
          </cell>
        </row>
        <row r="19">
          <cell r="L19" t="str">
            <v>A009A150 mm - Crushed Concretetonne</v>
          </cell>
        </row>
        <row r="20">
          <cell r="L20" t="str">
            <v>A010Supplying and Placing Base Course MaterialCW 3110-R19m³</v>
          </cell>
        </row>
        <row r="21">
          <cell r="L21" t="str">
            <v>A010ASupplying and Placing % Base Course MaterialCW 3110-R19m³</v>
          </cell>
        </row>
        <row r="22">
          <cell r="L22" t="str">
            <v>A010ASupplying and Placing Limestone Base Course MaterialCW 3110-R19m³</v>
          </cell>
        </row>
        <row r="23">
          <cell r="L23" t="str">
            <v>A010ASupplying and Placing Crushed Concrete Base Course MaterialCW 3110-R19m³</v>
          </cell>
        </row>
        <row r="24">
          <cell r="L24" t="str">
            <v>A011Asphalt Cuttings Base Course MaterialCW 3110-R19m³</v>
          </cell>
        </row>
        <row r="25">
          <cell r="L25" t="str">
            <v>A012Grading of BoulevardsCW 3110-R19m²</v>
          </cell>
        </row>
        <row r="26">
          <cell r="L26" t="str">
            <v>A013Ditch GradingCW 3110-R19m²</v>
          </cell>
        </row>
        <row r="27">
          <cell r="L27" t="str">
            <v>A014Boulevard ExcavationCW 3110-R19m³</v>
          </cell>
        </row>
        <row r="28">
          <cell r="L28" t="str">
            <v>A015Ditch ExcavationCW 3110-R19m³</v>
          </cell>
        </row>
        <row r="29">
          <cell r="L29" t="str">
            <v>A016Removal of Existing Concrete BasesCW 3110-R19</v>
          </cell>
        </row>
        <row r="30">
          <cell r="L30" t="str">
            <v>A017600 mm Diameter or Lesseach</v>
          </cell>
        </row>
        <row r="31">
          <cell r="L31" t="str">
            <v>A018Greater than 600 mm Diametereach</v>
          </cell>
        </row>
        <row r="32">
          <cell r="L32" t="str">
            <v>A019Imported Fill MaterialCW 3110-R19m³</v>
          </cell>
        </row>
        <row r="33">
          <cell r="L33" t="str">
            <v>A020Supplying and Placing LimeCW 3110-R19tonne</v>
          </cell>
        </row>
        <row r="34">
          <cell r="L34" t="str">
            <v>A021Supplying and Placing Portland CementCW 3110-R19tonne</v>
          </cell>
        </row>
        <row r="35">
          <cell r="L35" t="str">
            <v>A022BSeparation / Reinforcement Geotextile FabricCW 3130-R4m²</v>
          </cell>
        </row>
        <row r="36">
          <cell r="L36" t="str">
            <v>A022Separation Geotextile FabricCW 3130-R4m²</v>
          </cell>
        </row>
        <row r="37">
          <cell r="L37" t="str">
            <v>A022ASupply and Install GeogridCW 3135-R1m²</v>
          </cell>
        </row>
        <row r="38">
          <cell r="L38" t="str">
            <v>A023Preparation of Existing RoadwayCW 3150-R4m²</v>
          </cell>
        </row>
        <row r="39">
          <cell r="L39" t="str">
            <v>A024Surfacing MaterialCW 3150-R4</v>
          </cell>
        </row>
        <row r="40">
          <cell r="L40" t="str">
            <v>A025Granulartonne</v>
          </cell>
        </row>
        <row r="41">
          <cell r="L41" t="str">
            <v>A026Limestonetonne</v>
          </cell>
        </row>
        <row r="42">
          <cell r="L42" t="str">
            <v>A027Topsoil ExcavationCW 3170-R3m³</v>
          </cell>
        </row>
        <row r="43">
          <cell r="L43" t="str">
            <v>A028Common Excavation- Suitable site materialCW 3170-R3m³</v>
          </cell>
        </row>
        <row r="44">
          <cell r="L44" t="str">
            <v>A029Common Excavation- Unsuitable site materialCW 3170-R3m³</v>
          </cell>
        </row>
        <row r="45">
          <cell r="L45" t="str">
            <v>A030Fill MaterialCW 3170-R3</v>
          </cell>
        </row>
        <row r="46">
          <cell r="L46" t="str">
            <v>A031Placing Suitable Site Materialm³</v>
          </cell>
        </row>
        <row r="47">
          <cell r="L47" t="str">
            <v>A032Supplying and Placing Clay Borrow Materialm³</v>
          </cell>
        </row>
        <row r="48">
          <cell r="L48" t="str">
            <v>A033Supplying and Placing Imported Materialm³</v>
          </cell>
        </row>
        <row r="49">
          <cell r="L49" t="str">
            <v>A034Preparation of Existing Ground SurfaceCW 3170-R3m²</v>
          </cell>
        </row>
        <row r="50">
          <cell r="L50" t="str">
            <v>A034LAST USED CODE FOR SECTION</v>
          </cell>
        </row>
        <row r="51">
          <cell r="L51" t="str">
            <v>ROADWORK - REMOVALS/RENEWALS</v>
          </cell>
        </row>
        <row r="52">
          <cell r="L52" t="str">
            <v>B001Pavement RemovalCW 3110-R19</v>
          </cell>
        </row>
        <row r="53">
          <cell r="L53" t="str">
            <v>B002Concrete Pavementm²</v>
          </cell>
        </row>
        <row r="54">
          <cell r="L54" t="str">
            <v>B003Asphalt Pavementm²</v>
          </cell>
        </row>
        <row r="55">
          <cell r="L55" t="str">
            <v>B004Slab ReplacementCW 3230-R8</v>
          </cell>
        </row>
        <row r="56">
          <cell r="L56" t="str">
            <v>B005250 mm Concrete Pavement (Reinforced)m²</v>
          </cell>
        </row>
        <row r="57">
          <cell r="L57" t="str">
            <v>B006Pay Item Removed</v>
          </cell>
        </row>
        <row r="58">
          <cell r="L58" t="str">
            <v>B007250 mm Concrete Pavement (Plain-Dowelled)m²</v>
          </cell>
        </row>
        <row r="59">
          <cell r="L59" t="str">
            <v>B008230 mm Concrete Pavement (Reinforced)m²</v>
          </cell>
        </row>
        <row r="60">
          <cell r="L60" t="str">
            <v>B009Pay Item Removed</v>
          </cell>
        </row>
        <row r="61">
          <cell r="L61" t="str">
            <v>B010230 mm Concrete Pavement (Plain-Dowelled)m²</v>
          </cell>
        </row>
        <row r="62">
          <cell r="L62" t="str">
            <v>B011200 mm Concrete Pavement (Reinforced)m²</v>
          </cell>
        </row>
        <row r="63">
          <cell r="L63" t="str">
            <v>B012Pay Item Removed</v>
          </cell>
        </row>
        <row r="64">
          <cell r="L64" t="str">
            <v>B013200 mm Concrete Pavement (Plain-Dowelled)m²</v>
          </cell>
        </row>
        <row r="65">
          <cell r="L65" t="str">
            <v>B014150 mm Concrete Pavement (Reinforced)m²</v>
          </cell>
        </row>
        <row r="66">
          <cell r="L66" t="str">
            <v>B015Pay Item Removed</v>
          </cell>
        </row>
        <row r="67">
          <cell r="L67" t="str">
            <v>B016150 mm Concrete Pavement (Plain-Dowelled)m²</v>
          </cell>
        </row>
        <row r="68">
          <cell r="L68" t="str">
            <v>B017Partial Slab PatchesCW 3230-R8</v>
          </cell>
        </row>
        <row r="69">
          <cell r="L69" t="str">
            <v>B018250 mm Concrete Pavement (Type A)m²</v>
          </cell>
        </row>
        <row r="70">
          <cell r="L70" t="str">
            <v>B019250 mm Concrete Pavement (Type B)m²</v>
          </cell>
        </row>
        <row r="71">
          <cell r="L71" t="str">
            <v>B020250 mm Concrete Pavement (Type C)m²</v>
          </cell>
        </row>
        <row r="72">
          <cell r="L72" t="str">
            <v>B021250 mm Concrete Pavement (Type D)m²</v>
          </cell>
        </row>
        <row r="73">
          <cell r="L73" t="str">
            <v>B022230 mm Concrete Pavement (Type A)m²</v>
          </cell>
        </row>
        <row r="74">
          <cell r="L74" t="str">
            <v>B023230 mm Concrete Pavement (Type B)m²</v>
          </cell>
        </row>
        <row r="75">
          <cell r="L75" t="str">
            <v>B024230 mm Concrete Pavement (Type C)m²</v>
          </cell>
        </row>
        <row r="76">
          <cell r="L76" t="str">
            <v>B025230 mm Concrete Pavement (Type D)m²</v>
          </cell>
        </row>
        <row r="77">
          <cell r="L77" t="str">
            <v>B026200 mm Concrete Pavement (Type A)m²</v>
          </cell>
        </row>
        <row r="78">
          <cell r="L78" t="str">
            <v>B027200 mm Concrete Pavement (Type B)m²</v>
          </cell>
        </row>
        <row r="79">
          <cell r="L79" t="str">
            <v>B028200 mm Concrete Pavement (Type C)m²</v>
          </cell>
        </row>
        <row r="80">
          <cell r="L80" t="str">
            <v>B029200 mm Concrete Pavement (Type D)m²</v>
          </cell>
        </row>
        <row r="81">
          <cell r="L81" t="str">
            <v>B030150 mm Concrete Pavement (Type A)m²</v>
          </cell>
        </row>
        <row r="82">
          <cell r="L82" t="str">
            <v>B031150 mm Concrete Pavement (Type B)m²</v>
          </cell>
        </row>
        <row r="83">
          <cell r="L83" t="str">
            <v>B032150 mm Concrete Pavement (Type C)m²</v>
          </cell>
        </row>
        <row r="84">
          <cell r="L84" t="str">
            <v>B033150 mm Concrete Pavement (Type D)m²</v>
          </cell>
        </row>
        <row r="85">
          <cell r="L85" t="str">
            <v>B034-24Slab Replacement - Early Opening (24 hour)CW 3230-R8</v>
          </cell>
        </row>
        <row r="86">
          <cell r="L86" t="str">
            <v>B035-24250 mm Concrete Pavement (Reinforced)m²</v>
          </cell>
        </row>
        <row r="87">
          <cell r="L87" t="str">
            <v>B036Pay Item Removed</v>
          </cell>
        </row>
        <row r="88">
          <cell r="L88" t="str">
            <v>B037-24250 mm Concrete Pavement (Plain-Dowelled)m²</v>
          </cell>
        </row>
        <row r="89">
          <cell r="L89" t="str">
            <v>B038-24230 mm Concrete Pavement (Reinforced)m²</v>
          </cell>
        </row>
        <row r="90">
          <cell r="L90" t="str">
            <v>B039Pay Item Removed</v>
          </cell>
        </row>
        <row r="91">
          <cell r="L91" t="str">
            <v>B040-24230 mm Concrete Pavement (Plain-Dowelled)m²</v>
          </cell>
        </row>
        <row r="92">
          <cell r="L92" t="str">
            <v>B041-24200 mm Concrete Pavement (Reinforced)m²</v>
          </cell>
        </row>
        <row r="93">
          <cell r="L93" t="str">
            <v>B042Pay Item Removed</v>
          </cell>
        </row>
        <row r="94">
          <cell r="L94" t="str">
            <v>B043-24200 mm Concrete Pavement (Plain-Dowelled)m²</v>
          </cell>
        </row>
        <row r="95">
          <cell r="L95" t="str">
            <v>B044-24150 mm Concrete Pavement (Reinforced)m²</v>
          </cell>
        </row>
        <row r="96">
          <cell r="L96" t="str">
            <v>B045Pay Item Removed</v>
          </cell>
        </row>
        <row r="97">
          <cell r="L97" t="str">
            <v>B046-24150 mm Concrete Pavement (Plain-Dowelled)m²</v>
          </cell>
        </row>
        <row r="98">
          <cell r="L98" t="str">
            <v>B047-24Partial Slab Patches - Early Opening (24 hour)CW 3230-R8</v>
          </cell>
        </row>
        <row r="99">
          <cell r="L99" t="str">
            <v>B048-24250 mm Concrete Pavement (Type A)m²</v>
          </cell>
        </row>
        <row r="100">
          <cell r="L100" t="str">
            <v>B049-24250 mm Concrete Pavement (Type B)m²</v>
          </cell>
        </row>
        <row r="101">
          <cell r="L101" t="str">
            <v>B050-24250 mm Concrete Pavement (Type C)m²</v>
          </cell>
        </row>
        <row r="102">
          <cell r="L102" t="str">
            <v>B051-24250 mm Concrete Pavement (Type D)m²</v>
          </cell>
        </row>
        <row r="103">
          <cell r="L103" t="str">
            <v>B052-24230 mm Concrete Pavement (Type A)m²</v>
          </cell>
        </row>
        <row r="104">
          <cell r="L104" t="str">
            <v>B053-24230 mm Concrete Pavement (Type B)m²</v>
          </cell>
        </row>
        <row r="105">
          <cell r="L105" t="str">
            <v>B054-24230 mm Concrete Pavement (Type C)m²</v>
          </cell>
        </row>
        <row r="106">
          <cell r="L106" t="str">
            <v>B055-24230 mm Concrete Pavement (Type D)m²</v>
          </cell>
        </row>
        <row r="107">
          <cell r="L107" t="str">
            <v>B056-24200 mm Concrete Pavement (Type A)m²</v>
          </cell>
        </row>
        <row r="108">
          <cell r="L108" t="str">
            <v>B057-24200 mm Concrete Pavement (Type B)m²</v>
          </cell>
        </row>
        <row r="109">
          <cell r="L109" t="str">
            <v>B058-24200 mm Concrete Pavement (Type C)m²</v>
          </cell>
        </row>
        <row r="110">
          <cell r="L110" t="str">
            <v>B059-24200 mm Concrete Pavement (Type D)m²</v>
          </cell>
        </row>
        <row r="111">
          <cell r="L111" t="str">
            <v>B060-24150 mm Concrete Pavement (Type A)m²</v>
          </cell>
        </row>
        <row r="112">
          <cell r="L112" t="str">
            <v>B061-24150 mm Concrete Pavement (Type B)m²</v>
          </cell>
        </row>
        <row r="113">
          <cell r="L113" t="str">
            <v>B062-24150 mm Concrete Pavement (Type C)m²</v>
          </cell>
        </row>
        <row r="114">
          <cell r="L114" t="str">
            <v>B063-24150 mm Concrete Pavement (Type D)m²</v>
          </cell>
        </row>
        <row r="115">
          <cell r="L115" t="str">
            <v>B064-72Slab Replacement - Early Opening (72 hour)CW 3230-R8</v>
          </cell>
        </row>
        <row r="116">
          <cell r="L116" t="str">
            <v>B065-72250 mm Concrete Pavement (Reinforced)m²</v>
          </cell>
        </row>
        <row r="117">
          <cell r="L117" t="str">
            <v>B066Pay Item Removed</v>
          </cell>
        </row>
        <row r="118">
          <cell r="L118" t="str">
            <v>B067-72250 mm Concrete Pavement (Plain-Dowelled)m²</v>
          </cell>
        </row>
        <row r="119">
          <cell r="L119" t="str">
            <v>B068-72230 mm Concrete Pavement (Reinforced)m²</v>
          </cell>
        </row>
        <row r="120">
          <cell r="L120" t="str">
            <v>B069Pay Item Removed</v>
          </cell>
        </row>
        <row r="121">
          <cell r="L121" t="str">
            <v>B070-72230 mm Concrete Pavement (Plain-Dowelled)m²</v>
          </cell>
        </row>
        <row r="122">
          <cell r="L122" t="str">
            <v>B071-72200 mm Concrete Pavement (Reinforced)m²</v>
          </cell>
        </row>
        <row r="123">
          <cell r="L123" t="str">
            <v>B072Pay Item Removed</v>
          </cell>
        </row>
        <row r="124">
          <cell r="L124" t="str">
            <v>B073-72200 mm Concrete Pavement (Plain-Dowelled)m²</v>
          </cell>
        </row>
        <row r="125">
          <cell r="L125" t="str">
            <v>B074-72150 mm Concrete Pavement (Reinforced)m²</v>
          </cell>
        </row>
        <row r="126">
          <cell r="L126" t="str">
            <v>B075Pay Item Removed</v>
          </cell>
        </row>
        <row r="127">
          <cell r="L127" t="str">
            <v>B076-72150 mm Concrete Pavement (Plain-Dowelled)m²</v>
          </cell>
        </row>
        <row r="128">
          <cell r="L128" t="str">
            <v>B077-72Partial Slab Patches - Early Opening (72 hour)CW 3230-R8</v>
          </cell>
        </row>
        <row r="129">
          <cell r="L129" t="str">
            <v>B078-72250 mm Concrete Pavement (Type A)m²</v>
          </cell>
        </row>
        <row r="130">
          <cell r="L130" t="str">
            <v>B079-72250 mm Concrete Pavement (Type B)m²</v>
          </cell>
        </row>
        <row r="131">
          <cell r="L131" t="str">
            <v>B080-72250 mm Concrete Pavement (Type C)m²</v>
          </cell>
        </row>
        <row r="132">
          <cell r="L132" t="str">
            <v>B081-72250 mm Concrete Pavement (Type D)m²</v>
          </cell>
        </row>
        <row r="133">
          <cell r="L133" t="str">
            <v>B082-72230 mm Concrete Pavement (Type A)m²</v>
          </cell>
        </row>
        <row r="134">
          <cell r="L134" t="str">
            <v>B083-72230 mm Concrete Pavement (Type B)m²</v>
          </cell>
        </row>
        <row r="135">
          <cell r="L135" t="str">
            <v>B084-72230 mm Concrete Pavement (Type C)m²</v>
          </cell>
        </row>
        <row r="136">
          <cell r="L136" t="str">
            <v>B085-72230 mm Concrete Pavement (Type D)m²</v>
          </cell>
        </row>
        <row r="137">
          <cell r="L137" t="str">
            <v>B086-72200 mm Concrete Pavement (Type A)m²</v>
          </cell>
        </row>
        <row r="138">
          <cell r="L138" t="str">
            <v>B087-72200 mm Concrete Pavement (Type B)m²</v>
          </cell>
        </row>
        <row r="139">
          <cell r="L139" t="str">
            <v>B088-72200 mm Concrete Pavement (Type C)m²</v>
          </cell>
        </row>
        <row r="140">
          <cell r="L140" t="str">
            <v>B089-72200 mm Concrete Pavement (Type D)m²</v>
          </cell>
        </row>
        <row r="141">
          <cell r="L141" t="str">
            <v>B090-72150 mm Concrete Pavement (Type A)m²</v>
          </cell>
        </row>
        <row r="142">
          <cell r="L142" t="str">
            <v>B091-72150 mm Concrete Pavement (Type B)m²</v>
          </cell>
        </row>
        <row r="143">
          <cell r="L143" t="str">
            <v>B092-72150 mm Concrete Pavement (Type C)m²</v>
          </cell>
        </row>
        <row r="144">
          <cell r="L144" t="str">
            <v>B093-72150 mm Concrete Pavement (Type D)m²</v>
          </cell>
        </row>
        <row r="145">
          <cell r="L145" t="str">
            <v>B093APartial Depth Planing of Existing Jointsm²</v>
          </cell>
        </row>
        <row r="146">
          <cell r="L146" t="str">
            <v>B093BAsphalt Patching of Partial Depth Jointsm²</v>
          </cell>
        </row>
        <row r="147">
          <cell r="L147" t="str">
            <v>B094Drilled DowelsCW 3230-R8</v>
          </cell>
        </row>
        <row r="148">
          <cell r="L148" t="str">
            <v>B09519.1 mm Diametereach</v>
          </cell>
        </row>
        <row r="149">
          <cell r="L149" t="str">
            <v>B09628.6 mm Diametereach</v>
          </cell>
        </row>
        <row r="150">
          <cell r="L150" t="str">
            <v>B097Drilled Tie BarsCW 3230-R8</v>
          </cell>
        </row>
        <row r="151">
          <cell r="L151" t="str">
            <v>B097A15 M Deformed Tie Bareach</v>
          </cell>
        </row>
        <row r="152">
          <cell r="L152" t="str">
            <v>B09820 M Deformed Tie Bareach</v>
          </cell>
        </row>
        <row r="153">
          <cell r="L153" t="str">
            <v>B09925 M Deformed Tie Bareach</v>
          </cell>
        </row>
        <row r="154">
          <cell r="L154" t="str">
            <v>B100rMiscellaneous Concrete Slab RemovalCW 3235-R9</v>
          </cell>
        </row>
        <row r="155">
          <cell r="L155" t="str">
            <v>B101rMedian Slabm²</v>
          </cell>
        </row>
        <row r="156">
          <cell r="L156" t="str">
            <v>B102rMonolithic Median Slabm²</v>
          </cell>
        </row>
        <row r="157">
          <cell r="L157" t="str">
            <v>B103rSafety Medianm²</v>
          </cell>
        </row>
        <row r="158">
          <cell r="L158" t="str">
            <v>B104r100 mm Sidewalkm²</v>
          </cell>
        </row>
        <row r="159">
          <cell r="L159" t="str">
            <v>B104rA150 mm Reinforced Sidewalkm²</v>
          </cell>
        </row>
        <row r="160">
          <cell r="L160" t="str">
            <v>B105rBullnosem²</v>
          </cell>
        </row>
        <row r="161">
          <cell r="L161" t="str">
            <v>B106rMonolithic Curb and Sidewalkm²</v>
          </cell>
        </row>
        <row r="162">
          <cell r="L162" t="str">
            <v>B107iMiscellaneous Concrete Slab InstallationCW 3235-R9</v>
          </cell>
        </row>
        <row r="163">
          <cell r="L163" t="str">
            <v>B108iMedian SlabSD-227Am²</v>
          </cell>
        </row>
        <row r="164">
          <cell r="L164" t="str">
            <v>B109iMonolithic Median SlabSD-226Am²</v>
          </cell>
        </row>
        <row r="165">
          <cell r="L165" t="str">
            <v>B110iSafety MedianSD-226Bm²</v>
          </cell>
        </row>
        <row r="166">
          <cell r="L166" t="str">
            <v>B111i100 mm SidewalkSD-228Am²</v>
          </cell>
        </row>
        <row r="167">
          <cell r="L167" t="str">
            <v>B111iA150 mm Reinforced Sidewalkm²</v>
          </cell>
        </row>
        <row r="168">
          <cell r="L168" t="str">
            <v>B112iBullnoseSD-227Cm²</v>
          </cell>
        </row>
        <row r="169">
          <cell r="L169" t="str">
            <v>B113iMonolithic Curb and SidewalkSD-228Bm²</v>
          </cell>
        </row>
        <row r="170">
          <cell r="L170" t="str">
            <v>B114rlMiscellaneous Concrete Slab RenewalCW 3235-R9</v>
          </cell>
        </row>
        <row r="171">
          <cell r="L171" t="str">
            <v>B115rlMedian SlabSD-227Am²</v>
          </cell>
        </row>
        <row r="172">
          <cell r="L172" t="str">
            <v>B116rlMonolithic Median SlabSD-226Am²</v>
          </cell>
        </row>
        <row r="173">
          <cell r="L173" t="str">
            <v>B117rlSafety MedianSD-226Bm²</v>
          </cell>
        </row>
        <row r="174">
          <cell r="L174" t="str">
            <v>B118rl100 mm SidewalkSD-228A</v>
          </cell>
        </row>
        <row r="175">
          <cell r="L175" t="str">
            <v>B119rlLess than 5 sq.m.m²</v>
          </cell>
        </row>
        <row r="176">
          <cell r="L176" t="str">
            <v>B120rl5 sq.m. to 20 sq.m.m²</v>
          </cell>
        </row>
        <row r="177">
          <cell r="L177" t="str">
            <v>B121rlGreater than 20 sq.m.m²</v>
          </cell>
        </row>
        <row r="178">
          <cell r="L178" t="str">
            <v>B121rlA150 mm Reinforced Sidewalk</v>
          </cell>
        </row>
        <row r="179">
          <cell r="L179" t="str">
            <v>B121rlBLess than 5 sq.m.m²</v>
          </cell>
        </row>
        <row r="180">
          <cell r="L180" t="str">
            <v>B121rlC5 sq.m. to 20 sq.m.m²</v>
          </cell>
        </row>
        <row r="181">
          <cell r="L181" t="str">
            <v>B121rlDGreater than 20 sq.m.m²</v>
          </cell>
        </row>
        <row r="182">
          <cell r="L182" t="str">
            <v>B122rlBullnoseSD-227Cm²</v>
          </cell>
        </row>
        <row r="183">
          <cell r="L183" t="str">
            <v>B123rlMonolithic Curb and SidewalkSD-228Bm²</v>
          </cell>
        </row>
        <row r="184">
          <cell r="L184" t="str">
            <v>B124Adjustment of Precast Sidewalk BlocksCW 3235-R9m²</v>
          </cell>
        </row>
        <row r="185">
          <cell r="L185" t="str">
            <v>B125Supply of Precast Sidewalk BlocksCW 3235-R9m²</v>
          </cell>
        </row>
        <row r="186">
          <cell r="L186" t="str">
            <v>B125ARemoval of Precast Sidewalk BlocksCW 3235-R9m²</v>
          </cell>
        </row>
        <row r="187">
          <cell r="L187" t="str">
            <v>B126rConcrete Curb RemovalCW 3240-R10</v>
          </cell>
        </row>
        <row r="188">
          <cell r="L188" t="str">
            <v>B127rBarrier %m</v>
          </cell>
        </row>
        <row r="189">
          <cell r="L189" t="str">
            <v>B127rBarrier Integralm</v>
          </cell>
        </row>
        <row r="190">
          <cell r="L190" t="str">
            <v>B127rBarrier Separatem</v>
          </cell>
        </row>
        <row r="191">
          <cell r="L191" t="str">
            <v>B128rModified Barrier (Integral)m</v>
          </cell>
        </row>
        <row r="192">
          <cell r="L192" t="str">
            <v>B129rCurb and Gutterm</v>
          </cell>
        </row>
        <row r="193">
          <cell r="L193" t="str">
            <v>B130rMountable Curbm</v>
          </cell>
        </row>
        <row r="194">
          <cell r="L194" t="str">
            <v>B131rLip CurbSD-202Cm</v>
          </cell>
        </row>
        <row r="195">
          <cell r="L195" t="str">
            <v>B132rCurb Rampm</v>
          </cell>
        </row>
        <row r="196">
          <cell r="L196" t="str">
            <v>B133rSafety Curbm</v>
          </cell>
        </row>
        <row r="197">
          <cell r="L197" t="str">
            <v>B134rSplash Strip %m</v>
          </cell>
        </row>
        <row r="198">
          <cell r="L198" t="str">
            <v>B134rSplash Strip Monolithicm</v>
          </cell>
        </row>
        <row r="199">
          <cell r="L199" t="str">
            <v>B134rSplash Strip Separatem</v>
          </cell>
        </row>
        <row r="200">
          <cell r="L200" t="str">
            <v>B135iConcrete Curb InstallationCW 3240-R10</v>
          </cell>
        </row>
        <row r="201">
          <cell r="L201" t="str">
            <v>B136iBarrier (% mm reveal ht, Dowelled)SD-205m</v>
          </cell>
        </row>
        <row r="202">
          <cell r="L202" t="str">
            <v>B136iBarrier (150 mm reveal ht, Dowelled)SD-205m</v>
          </cell>
        </row>
        <row r="203">
          <cell r="L203" t="str">
            <v>B136iBarrier (180 mm reveal ht, Dowelled)SD-205m</v>
          </cell>
        </row>
        <row r="204">
          <cell r="L204" t="str">
            <v>B137iBarrier (% mm reveal ht, Separate)SD-203Am</v>
          </cell>
        </row>
        <row r="205">
          <cell r="L205" t="str">
            <v>B137iBarrier (150 mm reveal ht, Separate)SD-203Am</v>
          </cell>
        </row>
        <row r="206">
          <cell r="L206" t="str">
            <v>B137iBarrier (180 mm reveal ht, Separate)SD-203Am</v>
          </cell>
        </row>
        <row r="207">
          <cell r="L207" t="str">
            <v>B138iBarrier (% mm reveal ht, Integral)SD-204m</v>
          </cell>
        </row>
        <row r="208">
          <cell r="L208" t="str">
            <v>B138iBarrier (150 mm reveal ht, Integral)SD-204m</v>
          </cell>
        </row>
        <row r="209">
          <cell r="L209" t="str">
            <v>B138iBarrier (180 mm reveal ht, Integral)SD-204m</v>
          </cell>
        </row>
        <row r="210">
          <cell r="L210" t="str">
            <v>B139iModified Barrier (% mm reveal ht, Dowelled)SD-203Bm</v>
          </cell>
        </row>
        <row r="211">
          <cell r="L211" t="str">
            <v>B139iModified Barrier (150 mm reveal ht, Dowelled)SD-203Bm</v>
          </cell>
        </row>
        <row r="212">
          <cell r="L212" t="str">
            <v>B139iModified Barrier (180 mm reveal ht, Dowelled)SD-203Bm</v>
          </cell>
        </row>
        <row r="213">
          <cell r="L213" t="str">
            <v>B140iModified Barrier (% mm reveal ht, Integral)SD-203Bm</v>
          </cell>
        </row>
        <row r="214">
          <cell r="L214" t="str">
            <v>B140iModified Barrier (150 mm reveal ht, Integral)SD-203Bm</v>
          </cell>
        </row>
        <row r="215">
          <cell r="L215" t="str">
            <v>B140iModified Barrier (180 mm reveal ht, Integral)SD-203Bm</v>
          </cell>
        </row>
        <row r="216">
          <cell r="L216" t="str">
            <v>B141iMountable Curb (% mm reveal ht, Integral)SD-201m</v>
          </cell>
        </row>
        <row r="217">
          <cell r="L217" t="str">
            <v>B141iMountable Curb (120 mm reveal ht, Integral)SD-201m</v>
          </cell>
        </row>
        <row r="218">
          <cell r="L218" t="str">
            <v>B142iCurb and Gutter (% mm reveal ht, Barrier, Integral, 600 mm width, 150 mm Plain Concrete Pavement)SD-200m</v>
          </cell>
        </row>
        <row r="219">
          <cell r="L219" t="str">
            <v>B142iCurb and Gutter (150 mm reveal ht, Barrier, Integral, 600 mm width, 150 mm Plain Concrete Pavement)SD-200m</v>
          </cell>
        </row>
        <row r="220">
          <cell r="L220" t="str">
            <v>B142iCurb and Gutter (180 mm reveal ht, Barrier, Integral, 600 mm width, 150 mm Plain Concrete Pavement)SD-200m</v>
          </cell>
        </row>
        <row r="221">
          <cell r="L221" t="str">
            <v>B143iCurb and Gutter ( % mm reveal ht, Modified Barrier, Integral, 600 mm width, 150 mm Plain Concrete Pavement)SD-200 SD-203Bm</v>
          </cell>
        </row>
        <row r="222">
          <cell r="L222" t="str">
            <v>B143iCurb and Gutter (150 mm reveal ht, Modified Barrier, Integral, 600 mm width, 150 mm Plain Concrete Pavement)SD-200 SD-203Bm</v>
          </cell>
        </row>
        <row r="223">
          <cell r="L223" t="str">
            <v>B143iCurb and Gutter (180 mm reveal ht, Modified Barrier, Integral, 600 mm width, 150 mm Plain Concrete Pavement)SD-200 SD-203Bm</v>
          </cell>
        </row>
        <row r="224">
          <cell r="L224" t="str">
            <v>B144iCurb and Gutter (40 mm reveal ht, Lip Curb, Integral, 600 mm width, 150 mm Plain Concrete Pavement)SD-200m</v>
          </cell>
        </row>
        <row r="225">
          <cell r="L225" t="str">
            <v>B145iCurb and Gutter (8-12 mm reveal ht, Curb Ramp, Integral, 600 mm width, 150 mm Plain Concrete Pavement)SD-200m</v>
          </cell>
        </row>
        <row r="226">
          <cell r="L226" t="str">
            <v>B146iLip Curb (125 mm reveal ht, Integral)m</v>
          </cell>
        </row>
        <row r="227">
          <cell r="L227" t="str">
            <v>B147iLip Curb (75 mm reveal ht, Integral)SD-202Am</v>
          </cell>
        </row>
        <row r="228">
          <cell r="L228" t="str">
            <v>B148iLip Curb (40 mm reveal ht, Integral)SD-202Bm</v>
          </cell>
        </row>
        <row r="229">
          <cell r="L229" t="str">
            <v>B149iModified Lip Curb (% mm reveal ht, Dowelled)SD-202Cm</v>
          </cell>
        </row>
        <row r="230">
          <cell r="L230" t="str">
            <v>B149iModified Lip Curb (75 mm reveal ht, Dowelled)SD-202Cm</v>
          </cell>
        </row>
        <row r="231">
          <cell r="L231" t="str">
            <v>B150iCurb Ramp (8-12 mm reveal ht, Integral)SD-229A,B,Cm</v>
          </cell>
        </row>
        <row r="232">
          <cell r="L232" t="str">
            <v>B150iACurb Ramp (8-12 mm reveal ht, Monolithic)SD-229A,B,Cm</v>
          </cell>
        </row>
        <row r="233">
          <cell r="L233" t="str">
            <v>B151iSafety Curb (330 mm reveal ht)SD-206Bm</v>
          </cell>
        </row>
        <row r="234">
          <cell r="L234" t="str">
            <v>B152Pay Item Removed</v>
          </cell>
        </row>
        <row r="235">
          <cell r="L235" t="str">
            <v>B153Pay Item Removed</v>
          </cell>
        </row>
        <row r="236">
          <cell r="L236" t="str">
            <v>B153ASplash Strip (180 mm reveal ht, Monolithic Barrier Curb, 750 mm width)SD-223Am</v>
          </cell>
        </row>
        <row r="237">
          <cell r="L237" t="str">
            <v>B153BSplash Strip (150 mm reveal ht, Monolithic Barrier Curb, 750 mm width)SD-223Am</v>
          </cell>
        </row>
        <row r="238">
          <cell r="L238" t="str">
            <v>B153CSplash Strip (150 mm reveal ht, Monolithic Modified Barrier Curb, 750 mm width)SD-223Am</v>
          </cell>
        </row>
        <row r="239">
          <cell r="L239" t="str">
            <v>B153DSplash Strip, (Separate, 600 mm width)SD-223Bm</v>
          </cell>
        </row>
        <row r="240">
          <cell r="L240" t="str">
            <v>B154rlConcrete Curb RenewalCW 3240-R10</v>
          </cell>
        </row>
        <row r="241">
          <cell r="L241" t="str">
            <v>B155rlBarrier (% mm reveal ht, Dowelled)SD-205,SD-206A</v>
          </cell>
        </row>
        <row r="242">
          <cell r="L242" t="str">
            <v>B155rlBarrier (150 mm reveal ht, Dowelled)SD-205,SD-206A</v>
          </cell>
        </row>
        <row r="243">
          <cell r="L243" t="str">
            <v>B155rlBarrier (180 mm reveal ht, Dowelled)SD-205,SD-206A</v>
          </cell>
        </row>
        <row r="244">
          <cell r="L244" t="str">
            <v>B156rlLess than 3 mm</v>
          </cell>
        </row>
        <row r="245">
          <cell r="L245" t="str">
            <v>B157rl3 m to 30 mm</v>
          </cell>
        </row>
        <row r="246">
          <cell r="L246" t="str">
            <v>B158rlGreater than 30 mm</v>
          </cell>
        </row>
        <row r="247">
          <cell r="L247" t="str">
            <v>B159rlBarrier (% mm reveal ht, Separate)SD-203A</v>
          </cell>
        </row>
        <row r="248">
          <cell r="L248" t="str">
            <v>B159rlBarrier (150 mm reveal ht, Separate)SD-203A</v>
          </cell>
        </row>
        <row r="249">
          <cell r="L249" t="str">
            <v>B159rlBarrier (180 mm reveal ht, Separate)SD-203A</v>
          </cell>
        </row>
        <row r="250">
          <cell r="L250" t="str">
            <v>B160rlLess than 3 mm</v>
          </cell>
        </row>
        <row r="251">
          <cell r="L251" t="str">
            <v>B161rl3 m to 30 mm</v>
          </cell>
        </row>
        <row r="252">
          <cell r="L252" t="str">
            <v>B162rlGreater than 30 mm</v>
          </cell>
        </row>
        <row r="253">
          <cell r="L253" t="str">
            <v>B163rlBarrier (% mm reveal ht, Integral)SD-204</v>
          </cell>
        </row>
        <row r="254">
          <cell r="L254" t="str">
            <v>B163rlBarrier (150 mm reveal ht, Integral)SD-204</v>
          </cell>
        </row>
        <row r="255">
          <cell r="L255" t="str">
            <v>B163rlBarrier (180 mm reveal ht, Integral)SD-204</v>
          </cell>
        </row>
        <row r="256">
          <cell r="L256" t="str">
            <v>B164rlLess than 3 mm</v>
          </cell>
        </row>
        <row r="257">
          <cell r="L257" t="str">
            <v>B165rl3 m to 30 mm</v>
          </cell>
        </row>
        <row r="258">
          <cell r="L258" t="str">
            <v>B166rlGreater than 30 mm</v>
          </cell>
        </row>
        <row r="259">
          <cell r="L259" t="str">
            <v>B167rlModified Barrier (% mm reveal ht, Dowelled)SD-203Bm</v>
          </cell>
        </row>
        <row r="260">
          <cell r="L260" t="str">
            <v>B167rlModified Barrier (150 mm reveal ht, Dowelled)SD-203Bm</v>
          </cell>
        </row>
        <row r="261">
          <cell r="L261" t="str">
            <v>B167rlModified Barrier (180 mm reveal ht, Dowelled)SD-203Bm</v>
          </cell>
        </row>
        <row r="262">
          <cell r="L262" t="str">
            <v>B168rlModified Barrier (% mm reveal ht Integral)SD-203Bm</v>
          </cell>
        </row>
        <row r="263">
          <cell r="L263" t="str">
            <v>B168rlModified Barrier (150 mm reveal ht Integral)SD-203Bm</v>
          </cell>
        </row>
        <row r="264">
          <cell r="L264" t="str">
            <v>B168rlModified Barrier (180 mm reveal ht Integral)SD-203Bm</v>
          </cell>
        </row>
        <row r="265">
          <cell r="L265" t="str">
            <v>B169rlMountable Curb (180 mm reveal ht Integral)SD-201m</v>
          </cell>
        </row>
        <row r="266">
          <cell r="L266" t="str">
            <v>B170rlCurb and Gutter (% mm reveal ht, Barrier, Integral, 600 mm width, 150 mm Plain Concrete Pavement)SD-200</v>
          </cell>
        </row>
        <row r="267">
          <cell r="L267" t="str">
            <v>B170rlCurb and Gutter (150 mm reveal ht, Barrier, Integral, 600 mm width, 150 mm Plain Concrete Pavement)SD-200</v>
          </cell>
        </row>
        <row r="268">
          <cell r="L268" t="str">
            <v>B170rlCurb and Gutter (180 mm reveal ht, Barrier, Integral, 600 mm width, 150 mm Plain Concrete Pavement)SD-200</v>
          </cell>
        </row>
        <row r="269">
          <cell r="L269" t="str">
            <v>B171rlLess than 3 mm</v>
          </cell>
        </row>
        <row r="270">
          <cell r="L270" t="str">
            <v>B172rl3 m to 30 mm</v>
          </cell>
        </row>
        <row r="271">
          <cell r="L271" t="str">
            <v>B173rlGreater than 30 mm</v>
          </cell>
        </row>
        <row r="272">
          <cell r="L272" t="str">
            <v>B174rlCurb and Gutter (% mm reveal ht, Modified Barrier, Integral, - 600 mm width, 150 mm Plain Concrete Pavement)SD-200 SD-203B</v>
          </cell>
        </row>
        <row r="273">
          <cell r="L273" t="str">
            <v>B174rlCurb and Gutter (150 mm reveal ht, Modified Barrier, Integral, - 600 mm width, 150 mm Plain Concrete Pavement)SD-200 SD-203B</v>
          </cell>
        </row>
        <row r="274">
          <cell r="L274" t="str">
            <v>B174rlCurb and Gutter (180 mm reveal ht, Modified Barrier, Integral, - 600 mm width, 150 mm Plain Concrete Pavement)SD-200 SD-203B</v>
          </cell>
        </row>
        <row r="275">
          <cell r="L275" t="str">
            <v>B175rlLess than 3 mm</v>
          </cell>
        </row>
        <row r="276">
          <cell r="L276" t="str">
            <v>B176rl3 m to 30 mm</v>
          </cell>
        </row>
        <row r="277">
          <cell r="L277" t="str">
            <v>B177rlGreater than 30 mm</v>
          </cell>
        </row>
        <row r="278">
          <cell r="L278" t="str">
            <v>B178rlCurb and Gutter (% mm reveal ht, Lip Curb, Integral, 600 mm width, 150 mm Plain Concrete Pavement)SD-200</v>
          </cell>
        </row>
        <row r="279">
          <cell r="L279" t="str">
            <v>B178rlCurb and Gutter (150 mm reveal ht, Lip Curb, Integral, 600 mm width, 150 mm Plain Concrete Pavement)SD-200</v>
          </cell>
        </row>
        <row r="280">
          <cell r="L280" t="str">
            <v>B178rlCurb and Gutter (180 mm reveal ht, Lip Curb, Integral, 600 mm width, 150 mm Plain Concrete Pavement)SD-200</v>
          </cell>
        </row>
        <row r="281">
          <cell r="L281" t="str">
            <v>B179rlLess than 3 mm</v>
          </cell>
        </row>
        <row r="282">
          <cell r="L282" t="str">
            <v>B180rl3 m to 30 mm</v>
          </cell>
        </row>
        <row r="283">
          <cell r="L283" t="str">
            <v>B181rlGreater than 30 mm</v>
          </cell>
        </row>
        <row r="284">
          <cell r="L284" t="str">
            <v>B182rlLip Curb (40 mm reveal ht, Integral)SD-202Bm</v>
          </cell>
        </row>
        <row r="285">
          <cell r="L285" t="str">
            <v>B183rlModified Lip Curb (% mm reveal ht, Dowelled)SD-202Cm</v>
          </cell>
        </row>
        <row r="286">
          <cell r="L286" t="str">
            <v>B183rlModified Lip Curb (75 mm reveal ht, Dowelled)SD-202Cm</v>
          </cell>
        </row>
        <row r="287">
          <cell r="L287" t="str">
            <v>B184rlCurb Ramp (8-12 mm reveal ht, Integral)SD-229C,Dm</v>
          </cell>
        </row>
        <row r="288">
          <cell r="L288" t="str">
            <v>B184rlACurb Ramp (8-12 mm reveal ht, Monolithic)SD-229C,Dm</v>
          </cell>
        </row>
        <row r="289">
          <cell r="L289" t="str">
            <v>B185rlSafety Curb (% mm reveal ht)SD-206Bm</v>
          </cell>
        </row>
        <row r="290">
          <cell r="L290" t="str">
            <v>B185rlASplash Strip (180 mm reveal ht, Monolithic Barrier Curb, 750 mm width)SD-223Am</v>
          </cell>
        </row>
        <row r="291">
          <cell r="L291" t="str">
            <v>B185rlBSplash Strip (150 mm reveal ht, Monolithic Barrier Curb, 750 mm width)SD-223Am</v>
          </cell>
        </row>
        <row r="292">
          <cell r="L292" t="str">
            <v>B185rlCSplash Strip (150 mm reveal ht, Monolithic Modified Barrier Curb, 750 mm width)SD-223Am</v>
          </cell>
        </row>
        <row r="293">
          <cell r="L293" t="str">
            <v>B185rlDSplash Strip, ( Separate, 600 mm width)SD-223Bm</v>
          </cell>
        </row>
        <row r="294">
          <cell r="L294" t="str">
            <v>B186rlSplash Strip (% mm reveal ht, Barrier Curb, Integral, 600 mm width)SD-227Bm</v>
          </cell>
        </row>
        <row r="295">
          <cell r="L295" t="str">
            <v>B186rlSplash Strip (150 mm reveal ht, Barrier Curb, Integral, 600 mm width)SD-227Bm</v>
          </cell>
        </row>
        <row r="296">
          <cell r="L296" t="str">
            <v>B186rlSplash Strip (180 mm reveal ht, Barrier Curb, Integral, 600 mm width)SD-227Bm</v>
          </cell>
        </row>
        <row r="297">
          <cell r="L297" t="str">
            <v>B187rlSplash Strip (% mm reveal ht, Modified Barrier Curb, Integral, 600 mm width)SD-227B SD-203Bm</v>
          </cell>
        </row>
        <row r="298">
          <cell r="L298" t="str">
            <v>B187rlSplash Strip (150 mm reveal ht, Modified Barrier Curb, Integral, 600 mm width)SD-227B SD-203Bm</v>
          </cell>
        </row>
        <row r="299">
          <cell r="L299" t="str">
            <v>B187rlSplash Strip (180 mm reveal ht, Modified Barrier Curb, Integral, 600 mm width)SD-227B SD-203Bm</v>
          </cell>
        </row>
        <row r="300">
          <cell r="L300" t="str">
            <v>B188Supply and Installation of Dowel AssembliesCW 3310-R17m</v>
          </cell>
        </row>
        <row r="301">
          <cell r="L301" t="str">
            <v>B189Regrading Existing Interlocking Paving StonesCW 3330-R5m²</v>
          </cell>
        </row>
        <row r="302">
          <cell r="L302" t="str">
            <v>B190Construction of Asphaltic Concrete OverlayCW 3410-R11</v>
          </cell>
        </row>
        <row r="303">
          <cell r="L303" t="str">
            <v>B191Main Line Paving</v>
          </cell>
        </row>
        <row r="304">
          <cell r="L304" t="str">
            <v>B193Type IAtonne</v>
          </cell>
        </row>
        <row r="305">
          <cell r="L305" t="str">
            <v>B192Type Itonne</v>
          </cell>
        </row>
        <row r="306">
          <cell r="L306" t="str">
            <v>B194Tie-ins and Approaches</v>
          </cell>
        </row>
        <row r="307">
          <cell r="L307" t="str">
            <v>B195Type IAtonne</v>
          </cell>
        </row>
        <row r="308">
          <cell r="L308" t="str">
            <v>B196Type Itonne</v>
          </cell>
        </row>
        <row r="309">
          <cell r="L309" t="str">
            <v>B197Type IItonne</v>
          </cell>
        </row>
        <row r="310">
          <cell r="L310" t="str">
            <v>B198Construction of Asphaltic Concrete Base Course (Type III)CW 3410-R11tonne</v>
          </cell>
        </row>
        <row r="311">
          <cell r="L311" t="str">
            <v>B199Construction of Asphalt PatchesCW 3410-R11m²</v>
          </cell>
        </row>
        <row r="312">
          <cell r="L312" t="str">
            <v>B200Planing of PavementCW 3450-R6</v>
          </cell>
        </row>
        <row r="313">
          <cell r="L313" t="str">
            <v>B2011 - 50 mm Depth (Asphalt)m²</v>
          </cell>
        </row>
        <row r="314">
          <cell r="L314" t="str">
            <v>B20250 - 100 mm Depth (Asphalt)m²</v>
          </cell>
        </row>
        <row r="315">
          <cell r="L315" t="str">
            <v>B2031 - 50 mm Depth (Concrete)m²</v>
          </cell>
        </row>
        <row r="316">
          <cell r="L316" t="str">
            <v>B20450 - 100 mm Depth (Concrete)m²</v>
          </cell>
        </row>
        <row r="317">
          <cell r="L317" t="str">
            <v>B205Moisture Barrier/Stress Absorption Geotextile Fabricm²</v>
          </cell>
        </row>
        <row r="318">
          <cell r="L318" t="str">
            <v>B206Pavement Repair Fabricm²</v>
          </cell>
        </row>
        <row r="319">
          <cell r="L319" t="str">
            <v>B207Pavement Patchingm²</v>
          </cell>
        </row>
        <row r="320">
          <cell r="L320" t="str">
            <v>B208Crack and Seating Pavementm²</v>
          </cell>
        </row>
        <row r="321">
          <cell r="L321" t="str">
            <v>B209Partial Depth Saw-Cuttingm</v>
          </cell>
        </row>
        <row r="322">
          <cell r="L322" t="str">
            <v>B219Detectable Warning Surface TilesCW 3326-R3each</v>
          </cell>
        </row>
        <row r="323">
          <cell r="L323" t="str">
            <v>B221LAST USED CODE FOR SECTION</v>
          </cell>
        </row>
        <row r="324">
          <cell r="L324" t="str">
            <v>ROADWORK - NEW CONSTRUCTION</v>
          </cell>
        </row>
        <row r="325">
          <cell r="L325" t="str">
            <v>C001Concrete Pavements, Median Slabs, Bull-noses, and Safety MediansCW 3310-R17</v>
          </cell>
        </row>
        <row r="326">
          <cell r="L326" t="str">
            <v>C002Construction of 250 mm Concrete Pavement (Reinforced)m²</v>
          </cell>
        </row>
        <row r="327">
          <cell r="L327" t="str">
            <v>C003Pay Item Removed</v>
          </cell>
        </row>
        <row r="328">
          <cell r="L328" t="str">
            <v>C004Construction of 250 mm Concrete Pavement (Plain-Dowelled)m²</v>
          </cell>
        </row>
        <row r="329">
          <cell r="L329" t="str">
            <v>C005Construction of 230 mm Concrete Pavement (Reinforced)m²</v>
          </cell>
        </row>
        <row r="330">
          <cell r="L330" t="str">
            <v>C006Pay Item Removed</v>
          </cell>
        </row>
        <row r="331">
          <cell r="L331" t="str">
            <v>C007Construction of 230 mm Concrete Pavement (Plain-Dowelled)m²</v>
          </cell>
        </row>
        <row r="332">
          <cell r="L332" t="str">
            <v>C008Construction of 200 mm Concrete Pavement (Reinforced)m²</v>
          </cell>
        </row>
        <row r="333">
          <cell r="L333" t="str">
            <v>C009Pay Item Removed</v>
          </cell>
        </row>
        <row r="334">
          <cell r="L334" t="str">
            <v>C010Construction of 200 mm Concrete Pavement (Plain-Dowelled)m²</v>
          </cell>
        </row>
        <row r="335">
          <cell r="L335" t="str">
            <v>C011Construction of 150 mm Concrete Pavement (Reinforced)m²</v>
          </cell>
        </row>
        <row r="336">
          <cell r="L336" t="str">
            <v>C012Pay Item Removed</v>
          </cell>
        </row>
        <row r="337">
          <cell r="L337" t="str">
            <v>C013Construction of 150 mm Concrete Pavement (Plain-Dowelled)m²</v>
          </cell>
        </row>
        <row r="338">
          <cell r="L338" t="str">
            <v>C014Construction of Concrete Median SlabsSD-227Am²</v>
          </cell>
        </row>
        <row r="339">
          <cell r="L339" t="str">
            <v>C015Construction of Monolithic Concrete Median SlabsSD-226Am²</v>
          </cell>
        </row>
        <row r="340">
          <cell r="L340" t="str">
            <v>C016Construction of Concrete Safety MediansSD-226Bm²</v>
          </cell>
        </row>
        <row r="341">
          <cell r="L341" t="str">
            <v>C017Construction of Monolithic Curb and SidewalkSD-228Bm²</v>
          </cell>
        </row>
        <row r="342">
          <cell r="L342" t="str">
            <v>C018Construction of Monolithic Concrete Bull-nosesSD-227Cm²</v>
          </cell>
        </row>
        <row r="343">
          <cell r="L343" t="str">
            <v>C019Concrete Pavements for Early OpeningCW 3310-R17</v>
          </cell>
        </row>
        <row r="344">
          <cell r="L344" t="str">
            <v>C020Construction of 250 mm Concrete Pavement for Early Opening % (Reinforced)m²</v>
          </cell>
        </row>
        <row r="345">
          <cell r="L345" t="str">
            <v>C020Construction of 250 mm Concrete Pavement for Early Opening 24 Hour (Reinforced)m²</v>
          </cell>
        </row>
        <row r="346">
          <cell r="L346" t="str">
            <v>C020Construction of 250 mm Concrete Pavement for Early Opening 72 Hour (Reinforced)m²</v>
          </cell>
        </row>
        <row r="347">
          <cell r="L347" t="str">
            <v>C021Pay Item Removed</v>
          </cell>
        </row>
        <row r="348">
          <cell r="L348" t="str">
            <v>C022Construction of 250 mm Concrete Pavement for Early Opening % (Plain-Dowelled)m²</v>
          </cell>
        </row>
        <row r="349">
          <cell r="L349" t="str">
            <v>C022Construction of 250 mm Concrete Pavement for Early Opening 24 Hour (Plain-Dowelled)m²</v>
          </cell>
        </row>
        <row r="350">
          <cell r="L350" t="str">
            <v>C023Construction of 230 mm Concrete Pavement for Early Opening % (Reinforced)m²</v>
          </cell>
        </row>
        <row r="351">
          <cell r="L351" t="str">
            <v>C023Construction of 230 mm Concrete Pavement for Early Opening 24 Hour (Reinforced)m²</v>
          </cell>
        </row>
        <row r="352">
          <cell r="L352" t="str">
            <v>C023Construction of 230 mm Concrete Pavement for Early Opening 72 Hour (Reinforced)m²</v>
          </cell>
        </row>
        <row r="353">
          <cell r="L353" t="str">
            <v>C024Pay Item Removed</v>
          </cell>
        </row>
        <row r="354">
          <cell r="L354" t="str">
            <v>C025Construction of 230 mm Concrete Pavement for Early Opening % (Plain-Dowelled)m²</v>
          </cell>
        </row>
        <row r="355">
          <cell r="L355" t="str">
            <v>C025Construction of 230 mm Concrete Pavement for Early Opening 24 Hour (Plain-Dowelled)m²</v>
          </cell>
        </row>
        <row r="356">
          <cell r="L356" t="str">
            <v>C025Construction of 230 mm Concrete Pavement for Early Opening 72 Hour (Plain-Dowelled)m²</v>
          </cell>
        </row>
        <row r="357">
          <cell r="L357" t="str">
            <v>C026Construction of 200 mm Concrete Pavement for Early Opening % (Reinforced)m²</v>
          </cell>
        </row>
        <row r="358">
          <cell r="L358" t="str">
            <v>C026Construction of 200 mm Concrete Pavement for Early Opening 24 Hour (Reinforced)m²</v>
          </cell>
        </row>
        <row r="359">
          <cell r="L359" t="str">
            <v>C026Construction of 200 mm Concrete Pavement for Early Opening 72 Hour (Reinforced)m²</v>
          </cell>
        </row>
        <row r="360">
          <cell r="L360" t="str">
            <v>C027Pay Item Removed</v>
          </cell>
        </row>
        <row r="361">
          <cell r="L361" t="str">
            <v>C028Construction of 200 mm Concrete Pavement for Early Opening % (Plain-Dowelled)m²</v>
          </cell>
        </row>
        <row r="362">
          <cell r="L362" t="str">
            <v>C028Construction of 200 mm Concrete Pavement for Early Opening 24 Hour (Plain-Dowelled)m²</v>
          </cell>
        </row>
        <row r="363">
          <cell r="L363" t="str">
            <v>C029Construction of 150 mm Concrete Pavement for Early Opening % (Reinforced)m²</v>
          </cell>
        </row>
        <row r="364">
          <cell r="L364" t="str">
            <v>C029Construction of 150 mm Concrete Pavement for Early Opening 24 Hour (Reinforced)m²</v>
          </cell>
        </row>
        <row r="365">
          <cell r="L365" t="str">
            <v>C029Construction of 150 mm Concrete Pavement for Early Opening 72 Hour (Reinforced)m²</v>
          </cell>
        </row>
        <row r="366">
          <cell r="L366" t="str">
            <v>C030Pay Item Removed</v>
          </cell>
        </row>
        <row r="367">
          <cell r="L367" t="str">
            <v>C031Construction of 150 mm Concrete Pavement for Early Opening % (Plain-Dowelled)m²</v>
          </cell>
        </row>
        <row r="368">
          <cell r="L368" t="str">
            <v>C031Construction of 150 mm Concrete Pavement for Early Opening 24 Hour (Plain-Dowelled)m²</v>
          </cell>
        </row>
        <row r="369">
          <cell r="L369" t="str">
            <v>C031Construction of 150 mm Concrete Pavement for Early Opening 72 Hour (Plain-Dowelled)m²</v>
          </cell>
        </row>
        <row r="370">
          <cell r="L370" t="str">
            <v>C032Concrete Curbs, Curb and Gutter, and Splash StripsCW 3310-R17</v>
          </cell>
        </row>
        <row r="371">
          <cell r="L371" t="str">
            <v>C033Construction of Barrier (% mm ht, Dowelled)SD-205m</v>
          </cell>
        </row>
        <row r="372">
          <cell r="L372" t="str">
            <v>C033Construction of Barrier (150 mm ht, Dowelled)SD-205m</v>
          </cell>
        </row>
        <row r="373">
          <cell r="L373" t="str">
            <v>C033Construction of Barrier (180 mm ht, Dowelled)SD-205m</v>
          </cell>
        </row>
        <row r="374">
          <cell r="L374" t="str">
            <v>C034Construction of Barrier (% mm ht, Separate)SD-203Am</v>
          </cell>
        </row>
        <row r="375">
          <cell r="L375" t="str">
            <v>C034Construction of Barrier (150 mm ht, Separate)SD-203Am</v>
          </cell>
        </row>
        <row r="376">
          <cell r="L376" t="str">
            <v>C034Construction of Barrier (180 mm ht, Separate)SD-203Am</v>
          </cell>
        </row>
        <row r="377">
          <cell r="L377" t="str">
            <v>C035Construction of Barrier (% mm ht, Integral)SD-204m</v>
          </cell>
        </row>
        <row r="378">
          <cell r="L378" t="str">
            <v>C035Construction of Barrier (150 mm ht, Integral)SD-204m</v>
          </cell>
        </row>
        <row r="379">
          <cell r="L379" t="str">
            <v>C035Construction of Barrier (180 mm ht, Integral)SD-204m</v>
          </cell>
        </row>
        <row r="380">
          <cell r="L380" t="str">
            <v>C036Construction of Modified Barrier (% mm ht, Dowelled)SD-203Bm</v>
          </cell>
        </row>
        <row r="381">
          <cell r="L381" t="str">
            <v>C036Construction of Modified Barrier (150 mm ht, Dowelled)SD-203Bm</v>
          </cell>
        </row>
        <row r="382">
          <cell r="L382" t="str">
            <v>C036Construction of Modified Barrier (180 mm ht, Dowelled)SD-203Bm</v>
          </cell>
        </row>
        <row r="383">
          <cell r="L383" t="str">
            <v>C037Construction of Modified Barrier (% mm ht, Integral)SD-203Bm</v>
          </cell>
        </row>
        <row r="384">
          <cell r="L384" t="str">
            <v>C037Construction of Modified Barrier (150 mm ht, Integral)SD-203Bm</v>
          </cell>
        </row>
        <row r="385">
          <cell r="L385" t="str">
            <v>C037Construction of Modified Barrier (180 mm ht, Integral)SD-203Bm</v>
          </cell>
        </row>
        <row r="386">
          <cell r="L386" t="str">
            <v>C038Construction of Curb and Gutter (%mm ht, Barrier, Integral, 600 mm width, 150 mm Plain Concrete Pavement)SD-200m</v>
          </cell>
        </row>
        <row r="387">
          <cell r="L387" t="str">
            <v>C038Construction of Curb and Gutter (180 mm ht, Barrier, Integral, 600 mm width, 150 mm Plain Concrete Pavement)SD-200m</v>
          </cell>
        </row>
        <row r="388">
          <cell r="L388" t="str">
            <v>C038Construction of Curb and Gutter (180 mm ht, Barrier, Integral, 600 mm width, 150 mm Plain Concrete Pavement)SD-200m</v>
          </cell>
        </row>
        <row r="389">
          <cell r="L389" t="str">
            <v>C039Construction of Curb and Gutter (% mm ht, Modified Barrier, Integral, 600 mm width, 150 mm Plain Concrete Pavement)SD-200 SD-203Bm</v>
          </cell>
        </row>
        <row r="390">
          <cell r="L390" t="str">
            <v>C039Construction of Curb and Gutter (180 mm ht, Modified Barrier, Integral, 600 mm width, 150 mm Plain Concrete Pavement)SD-200 SD-203Bm</v>
          </cell>
        </row>
        <row r="391">
          <cell r="L391" t="str">
            <v>C040Construction of Curb and Gutter (40 mm ht, Lip Curb, Integral, 600 mm width, 150 mm Plain Concrete Pavement)SD-200 SD-202Bm</v>
          </cell>
        </row>
        <row r="392">
          <cell r="L392" t="str">
            <v>C041Construction of Curb and Gutter (8-12 mm ht, Curb Ramp, Integral, 600 mm width, 150 mm Plain Concrete Pavement)SD-200 SD-229Em</v>
          </cell>
        </row>
        <row r="393">
          <cell r="L393" t="str">
            <v>C042Construction of Mountable Curb % (Integral)SD-201m</v>
          </cell>
        </row>
        <row r="394">
          <cell r="L394" t="str">
            <v>C042Construction of Mountable Curb 120 mm (Integral)SD-201m</v>
          </cell>
        </row>
        <row r="395">
          <cell r="L395" t="str">
            <v>C043Construction of Lip Curb (125 mm ht, Integral)m</v>
          </cell>
        </row>
        <row r="396">
          <cell r="L396" t="str">
            <v>C044Construction of Lip Curb (75 mm ht, Integral)SD-202Am</v>
          </cell>
        </row>
        <row r="397">
          <cell r="L397" t="str">
            <v>C045Construction of Lip Curb (40 mm ht, Integral)SD-202Bm</v>
          </cell>
        </row>
        <row r="398">
          <cell r="L398" t="str">
            <v>C046Construction of Curb Ramp (8-12 mm ht, Integral)SD-229Cm</v>
          </cell>
        </row>
        <row r="399">
          <cell r="L399" t="str">
            <v>C046AConstruction of Curb Ramp (8-12 mm ht, Monolithic)SD-229Cm</v>
          </cell>
        </row>
        <row r="400">
          <cell r="L400" t="str">
            <v>C047Construction of Safety Curb (% mm ht)SD-206Bm</v>
          </cell>
        </row>
        <row r="401">
          <cell r="L401" t="str">
            <v>C047AConstruction of Splash Strip (180 mm ht, Monolithic Barrier Curb, 750 mm width)SD-223Am</v>
          </cell>
        </row>
        <row r="402">
          <cell r="L402" t="str">
            <v>C047BConstruction of Splash Strip (180 mm ht, Monolithic Modified Barrier Curb, 750 mm width)SD-223Am</v>
          </cell>
        </row>
        <row r="403">
          <cell r="L403" t="str">
            <v>C047CConstruction of Splash Strip, ( Separate, 600 mm width)SD-223Bm</v>
          </cell>
        </row>
        <row r="404">
          <cell r="L404" t="str">
            <v>C048Pay Item Removed</v>
          </cell>
        </row>
        <row r="405">
          <cell r="L405" t="str">
            <v>C049Pay Item Removed</v>
          </cell>
        </row>
        <row r="406">
          <cell r="L406" t="str">
            <v>C050Supply and Installation of Dowel AssembliesCW 3310-R17m</v>
          </cell>
        </row>
        <row r="407">
          <cell r="L407" t="str">
            <v>C051100 mm Concrete SidewalkCW 3325-R5m²</v>
          </cell>
        </row>
        <row r="408">
          <cell r="L408" t="str">
            <v>C052Interlocking Paving StonesCW 3330-R5m²</v>
          </cell>
        </row>
        <row r="409">
          <cell r="L409" t="str">
            <v>C053Supplying and Placing Limestone Sub-baseCW 3330-R5tonne</v>
          </cell>
        </row>
        <row r="410">
          <cell r="L410" t="str">
            <v>C054AInterlocking Paving StonesCW 3335-R1m²</v>
          </cell>
        </row>
        <row r="411">
          <cell r="L411" t="str">
            <v>C054Lean Concrete BaseCW 3335-R1m²</v>
          </cell>
        </row>
        <row r="412">
          <cell r="L412" t="str">
            <v>C055Construction of Asphaltic Concrete PavementsCW 3410-R11</v>
          </cell>
        </row>
        <row r="413">
          <cell r="L413" t="str">
            <v>C056Main Line Paving</v>
          </cell>
        </row>
        <row r="414">
          <cell r="L414" t="str">
            <v>C058Type IAtonne</v>
          </cell>
        </row>
        <row r="415">
          <cell r="L415" t="str">
            <v>C057Type Itonne</v>
          </cell>
        </row>
        <row r="416">
          <cell r="L416" t="str">
            <v>C059Tie-ins and Approaches</v>
          </cell>
        </row>
        <row r="417">
          <cell r="L417" t="str">
            <v>C060Type IAtonne</v>
          </cell>
        </row>
        <row r="418">
          <cell r="L418" t="str">
            <v>C061Type Itonne</v>
          </cell>
        </row>
        <row r="419">
          <cell r="L419" t="str">
            <v>C062Type IItonne</v>
          </cell>
        </row>
        <row r="420">
          <cell r="L420" t="str">
            <v>C063Construction of Asphaltic Concrete Base Course (Type III)CW 3410-R11tonne</v>
          </cell>
        </row>
        <row r="421">
          <cell r="L421" t="str">
            <v>C064Construction of Asphalt PatchesCW 3410-R11m²</v>
          </cell>
        </row>
        <row r="422">
          <cell r="L422" t="str">
            <v>C064LAST USED CODE FOR SECTION</v>
          </cell>
        </row>
        <row r="423">
          <cell r="L423" t="str">
            <v>JOINT AND CRACK SEALING</v>
          </cell>
        </row>
        <row r="424">
          <cell r="L424" t="str">
            <v>D001Joint SealingCW 3250-R7m</v>
          </cell>
        </row>
        <row r="425">
          <cell r="L425" t="str">
            <v>D002Crack SealingCW 3250-R7</v>
          </cell>
        </row>
        <row r="426">
          <cell r="L426" t="str">
            <v>D0032 mm to 10 mm Widem</v>
          </cell>
        </row>
        <row r="427">
          <cell r="L427" t="str">
            <v>D004&gt;10 mm to 25 mm Widem</v>
          </cell>
        </row>
        <row r="428">
          <cell r="L428" t="str">
            <v>D005Longitudinal Joint &amp; Crack Filling ( &gt; 25 mm in width )CW 3250-R7m</v>
          </cell>
        </row>
        <row r="429">
          <cell r="L429" t="str">
            <v>D006Reflective Crack MaintenanceCW 3250-R7m</v>
          </cell>
        </row>
        <row r="430">
          <cell r="L430" t="str">
            <v>D006LAST USED CODE FOR SECTION</v>
          </cell>
        </row>
        <row r="431">
          <cell r="L431" t="str">
            <v>ASSOCIATED DRAINAGE AND UNDERGROUND WORKS</v>
          </cell>
        </row>
        <row r="432">
          <cell r="L432" t="str">
            <v>E001Pay Item Removed</v>
          </cell>
        </row>
        <row r="433">
          <cell r="L433" t="str">
            <v>E002Pay Item Removed</v>
          </cell>
        </row>
        <row r="434">
          <cell r="L434" t="str">
            <v>E003Catch BasinCW 2130-R12</v>
          </cell>
        </row>
        <row r="435">
          <cell r="L435" t="str">
            <v>E004SD-024, 1200 mm deepeach</v>
          </cell>
        </row>
        <row r="436">
          <cell r="L436" t="str">
            <v>E004ASD-024, 1800 mm deepeach</v>
          </cell>
        </row>
        <row r="437">
          <cell r="L437" t="str">
            <v>E005SD-025, 1200 mm deepeach</v>
          </cell>
        </row>
        <row r="438">
          <cell r="L438" t="str">
            <v>E005ASD-025, 1800 mm deepeach</v>
          </cell>
        </row>
        <row r="439">
          <cell r="L439" t="str">
            <v>E006Catch PitCW 2130-R12</v>
          </cell>
        </row>
        <row r="440">
          <cell r="L440" t="str">
            <v>E007SD-023each</v>
          </cell>
        </row>
        <row r="441">
          <cell r="L441" t="str">
            <v>E007ARemove and Replace Existing Catch BasinCW 2130-R12</v>
          </cell>
        </row>
        <row r="442">
          <cell r="L442" t="str">
            <v>E007BSD-024each</v>
          </cell>
        </row>
        <row r="443">
          <cell r="L443" t="str">
            <v>E007CSD-025each</v>
          </cell>
        </row>
        <row r="444">
          <cell r="L444" t="str">
            <v>E007DRemove and Replace Existing Catch PitCW 2130-R12</v>
          </cell>
        </row>
        <row r="445">
          <cell r="L445" t="str">
            <v>E007ESD-023each</v>
          </cell>
        </row>
        <row r="446">
          <cell r="L446" t="str">
            <v>E008Sewer ServiceCW 2130-R12</v>
          </cell>
        </row>
        <row r="447">
          <cell r="L447" t="str">
            <v>E009% mm, %</v>
          </cell>
        </row>
        <row r="448">
          <cell r="L448" t="str">
            <v>E009150 mm, PVC</v>
          </cell>
        </row>
        <row r="449">
          <cell r="L449" t="str">
            <v>E010In a Trench, Class % Type % Bedding, Class 2 Backfillm</v>
          </cell>
        </row>
        <row r="450">
          <cell r="L450" t="str">
            <v>E011Trenchless Installation, Class % Type % Bedding, Class % Backfillm</v>
          </cell>
        </row>
        <row r="451">
          <cell r="L451" t="str">
            <v>E012Drainage Connection PipeCW 2130-R12m</v>
          </cell>
        </row>
        <row r="452">
          <cell r="L452" t="str">
            <v>E013Sewer Service RisersCW 2130-R12</v>
          </cell>
        </row>
        <row r="453">
          <cell r="L453" t="str">
            <v>E014% mm</v>
          </cell>
        </row>
        <row r="454">
          <cell r="L454" t="str">
            <v>E014150 mm</v>
          </cell>
        </row>
        <row r="455">
          <cell r="L455" t="str">
            <v>E015SD-014vert. m</v>
          </cell>
        </row>
        <row r="456">
          <cell r="L456" t="str">
            <v>E016SD-015vert. m</v>
          </cell>
        </row>
        <row r="457">
          <cell r="L457" t="str">
            <v>E017Sewer Repair - Up to 3.0 Meters LongCW 2130-R12</v>
          </cell>
        </row>
        <row r="458">
          <cell r="L458" t="str">
            <v>E017A150 mm</v>
          </cell>
        </row>
        <row r="459">
          <cell r="L459" t="str">
            <v>E017BClass % Backfilleach</v>
          </cell>
        </row>
        <row r="460">
          <cell r="L460" t="str">
            <v>E017C200 mm</v>
          </cell>
        </row>
        <row r="461">
          <cell r="L461" t="str">
            <v>E017DClass % Backfilleach</v>
          </cell>
        </row>
        <row r="462">
          <cell r="L462" t="str">
            <v>E017E250 mm</v>
          </cell>
        </row>
        <row r="463">
          <cell r="L463" t="str">
            <v>E017FClass % Backfilleach</v>
          </cell>
        </row>
        <row r="464">
          <cell r="L464" t="str">
            <v>E017G300 mm</v>
          </cell>
        </row>
        <row r="465">
          <cell r="L465" t="str">
            <v>E017HClass % Backfilleach</v>
          </cell>
        </row>
        <row r="466">
          <cell r="L466" t="str">
            <v>E017I375mm</v>
          </cell>
        </row>
        <row r="467">
          <cell r="L467" t="str">
            <v>E017JClass % Backfilleach</v>
          </cell>
        </row>
        <row r="468">
          <cell r="L468" t="str">
            <v>E017K450 mm</v>
          </cell>
        </row>
        <row r="469">
          <cell r="L469" t="str">
            <v>E017LClass % Backfilleach</v>
          </cell>
        </row>
        <row r="470">
          <cell r="L470" t="str">
            <v>E017M600 mm</v>
          </cell>
        </row>
        <row r="471">
          <cell r="L471" t="str">
            <v>E017NClass % Backfilleach</v>
          </cell>
        </row>
        <row r="472">
          <cell r="L472" t="str">
            <v>E018% mm</v>
          </cell>
        </row>
        <row r="473">
          <cell r="L473" t="str">
            <v>E019Class % Backfilleach</v>
          </cell>
        </row>
        <row r="474">
          <cell r="L474" t="str">
            <v>E020Sewer Repair - In Addition to First 3.0 MetersCW 2130-R12</v>
          </cell>
        </row>
        <row r="475">
          <cell r="L475" t="str">
            <v>E020A150 mm</v>
          </cell>
        </row>
        <row r="476">
          <cell r="L476" t="str">
            <v>E020BClass % Backfillm</v>
          </cell>
        </row>
        <row r="477">
          <cell r="L477" t="str">
            <v>E020C200 mm</v>
          </cell>
        </row>
        <row r="478">
          <cell r="L478" t="str">
            <v>E020DClass % Backfillm</v>
          </cell>
        </row>
        <row r="479">
          <cell r="L479" t="str">
            <v>E020E250 mm</v>
          </cell>
        </row>
        <row r="480">
          <cell r="L480" t="str">
            <v>E020FClass % Backfillm</v>
          </cell>
        </row>
        <row r="481">
          <cell r="L481" t="str">
            <v>E020G300 mm</v>
          </cell>
        </row>
        <row r="482">
          <cell r="L482" t="str">
            <v>E020HClass % Backfillm</v>
          </cell>
        </row>
        <row r="483">
          <cell r="L483" t="str">
            <v>E020I375 mm</v>
          </cell>
        </row>
        <row r="484">
          <cell r="L484" t="str">
            <v>E020JClass % Backfillm</v>
          </cell>
        </row>
        <row r="485">
          <cell r="L485" t="str">
            <v>E020K450 mm</v>
          </cell>
        </row>
        <row r="486">
          <cell r="L486" t="str">
            <v>E020LClass % Backfillm</v>
          </cell>
        </row>
        <row r="487">
          <cell r="L487" t="str">
            <v>E020M600 mm</v>
          </cell>
        </row>
        <row r="488">
          <cell r="L488" t="str">
            <v>E020NClass % Backfillm</v>
          </cell>
        </row>
        <row r="489">
          <cell r="L489" t="str">
            <v>E021% mm</v>
          </cell>
        </row>
        <row r="490">
          <cell r="L490" t="str">
            <v>E022Class % Backfillm</v>
          </cell>
        </row>
        <row r="491">
          <cell r="L491" t="str">
            <v>E022ASewer Inspection ( following repair)CW2145-R3</v>
          </cell>
        </row>
        <row r="492">
          <cell r="L492" t="str">
            <v>E022B150 mm, %m</v>
          </cell>
        </row>
        <row r="493">
          <cell r="L493" t="str">
            <v>E022C200 mm, %m</v>
          </cell>
        </row>
        <row r="494">
          <cell r="L494" t="str">
            <v>E022D250 mm, %m</v>
          </cell>
        </row>
        <row r="495">
          <cell r="L495" t="str">
            <v>E022E300 mm, %m</v>
          </cell>
        </row>
        <row r="496">
          <cell r="L496" t="str">
            <v>E022F375 mm, %m</v>
          </cell>
        </row>
        <row r="497">
          <cell r="L497" t="str">
            <v>E022G450 mm, %m</v>
          </cell>
        </row>
        <row r="498">
          <cell r="L498" t="str">
            <v>E022H600 mm, %m</v>
          </cell>
        </row>
        <row r="499">
          <cell r="L499" t="str">
            <v>E022I% mm, %m</v>
          </cell>
        </row>
        <row r="500">
          <cell r="L500" t="str">
            <v>E023Frames &amp; CoversCW3210-R8</v>
          </cell>
        </row>
        <row r="501">
          <cell r="L501" t="str">
            <v>E024AP-006 - Standard Frame for Manhole and Catch Basineach</v>
          </cell>
        </row>
        <row r="502">
          <cell r="L502" t="str">
            <v>E025AP-007 - Standard Solid Cover for Standard Frameeach</v>
          </cell>
        </row>
        <row r="503">
          <cell r="L503" t="str">
            <v>E026AP-008 - Standard Grated Cover for Standard Frameeach</v>
          </cell>
        </row>
        <row r="504">
          <cell r="L504" t="str">
            <v>E026AAP-009 - Beehive Manhole Covereach</v>
          </cell>
        </row>
        <row r="505">
          <cell r="L505" t="str">
            <v>E027Pay Item Removed</v>
          </cell>
        </row>
        <row r="506">
          <cell r="L506" t="str">
            <v>E028AP-011 - Barrier Curb and Gutter Frameeach</v>
          </cell>
        </row>
        <row r="507">
          <cell r="L507" t="str">
            <v>E029AP-012 - Barrier Curb and Gutter Covereach</v>
          </cell>
        </row>
        <row r="508">
          <cell r="L508" t="str">
            <v>E030Pay Item Removed</v>
          </cell>
        </row>
        <row r="509">
          <cell r="L509" t="str">
            <v>E031AP-015 - Mountable Curb and Gutter Frameeach</v>
          </cell>
        </row>
        <row r="510">
          <cell r="L510" t="str">
            <v>E031AAP-016 - Mountable Curb and Gutter Covereach</v>
          </cell>
        </row>
        <row r="511">
          <cell r="L511" t="str">
            <v>E031BAP-017 - Mountable Curb and Gutter Paving Covereach</v>
          </cell>
        </row>
        <row r="512">
          <cell r="L512" t="str">
            <v>E031CAP-018 - Modified Barrier Curb and Gutter Frameeach</v>
          </cell>
        </row>
        <row r="513">
          <cell r="L513" t="str">
            <v>E031DAP-019 - Modified Barrier Curb and Gutter Covereach</v>
          </cell>
        </row>
        <row r="514">
          <cell r="L514" t="str">
            <v>E031EAP-021 - Integrated Side Inlet Covereach</v>
          </cell>
        </row>
        <row r="515">
          <cell r="L515" t="str">
            <v>E032Connecting to Existing ManholeCW 2130-R12</v>
          </cell>
        </row>
        <row r="516">
          <cell r="L516" t="str">
            <v>E033% mm Catch Basin Leadeach</v>
          </cell>
        </row>
        <row r="517">
          <cell r="L517" t="str">
            <v>E033200 mm Catch Basin Leadeach</v>
          </cell>
        </row>
        <row r="518">
          <cell r="L518" t="str">
            <v>E033250 mm Catch Basin Leadeach</v>
          </cell>
        </row>
        <row r="519">
          <cell r="L519" t="str">
            <v>E034Connecting to Existing Catch BasinCW 2130-R12</v>
          </cell>
        </row>
        <row r="520">
          <cell r="L520" t="str">
            <v>E035% mm Drainage Connection Pipeeach</v>
          </cell>
        </row>
        <row r="521">
          <cell r="L521" t="str">
            <v>E035200 mm Drainage Connection Pipeeach</v>
          </cell>
        </row>
        <row r="522">
          <cell r="L522" t="str">
            <v>E035250 mm Drainage Connection Pipeeach</v>
          </cell>
        </row>
        <row r="523">
          <cell r="L523" t="str">
            <v>E035AConnecting to Existing Catch PitCW 2130-R12</v>
          </cell>
        </row>
        <row r="524">
          <cell r="L524" t="str">
            <v>E035B% mm Drainage Connection Inlet Pipeeach</v>
          </cell>
        </row>
        <row r="525">
          <cell r="L525" t="str">
            <v>E035B200 mm Drainage Connection Inlet Pipeeach</v>
          </cell>
        </row>
        <row r="526">
          <cell r="L526" t="str">
            <v>E035B250 mm Drainage Connection Inlet Pipeeach</v>
          </cell>
        </row>
        <row r="527">
          <cell r="L527" t="str">
            <v>E035CConnecting to Existing Inlet BoxCW 2130-R12</v>
          </cell>
        </row>
        <row r="528">
          <cell r="L528" t="str">
            <v>E035D% mm Drainage Connection Inlet Pipeeach</v>
          </cell>
        </row>
        <row r="529">
          <cell r="L529" t="str">
            <v>E035D200 mm Drainage Connection Inlet Pipeeach</v>
          </cell>
        </row>
        <row r="530">
          <cell r="L530" t="str">
            <v>E035D250 mm Drainage Connection Inlet Pipeeach</v>
          </cell>
        </row>
        <row r="531">
          <cell r="L531" t="str">
            <v>E036Connecting to Existing SewerCW 2130-R12</v>
          </cell>
        </row>
        <row r="532">
          <cell r="L532" t="str">
            <v>E037% mm (Type %) Connecting Pipe</v>
          </cell>
        </row>
        <row r="533">
          <cell r="L533" t="str">
            <v>E038Connecting to 300 mm (Type % ) Sewereach</v>
          </cell>
        </row>
        <row r="534">
          <cell r="L534" t="str">
            <v>E039Connecting to 375 mm (Type % ) Sewereach</v>
          </cell>
        </row>
        <row r="535">
          <cell r="L535" t="str">
            <v>E040Connecting to 450 mm (Type %) Sewereach</v>
          </cell>
        </row>
        <row r="536">
          <cell r="L536" t="str">
            <v>E041Connecting to 525 mm (Type %) Sewereach</v>
          </cell>
        </row>
        <row r="537">
          <cell r="L537" t="str">
            <v>E041AConnecting to 600 mm (Type %) Sewereach</v>
          </cell>
        </row>
        <row r="538">
          <cell r="L538" t="str">
            <v>E041BConnecting to % mm (Type %) Sewereach</v>
          </cell>
        </row>
        <row r="539">
          <cell r="L539" t="str">
            <v>E042Connecting New Sewer Service to Existing Sewer ServiceCW 2130-R12</v>
          </cell>
        </row>
        <row r="540">
          <cell r="L540" t="str">
            <v>E043% mmeach</v>
          </cell>
        </row>
        <row r="541">
          <cell r="L541" t="str">
            <v>E044Abandoning Existing Catch BasinsCW 2130-R12each</v>
          </cell>
        </row>
        <row r="542">
          <cell r="L542" t="str">
            <v>E045Abandoning Existing Catch PitCW 2130-R12each</v>
          </cell>
        </row>
        <row r="543">
          <cell r="L543" t="str">
            <v>E046Removal of Existing Catch BasinsCW 2130-R12each</v>
          </cell>
        </row>
        <row r="544">
          <cell r="L544" t="str">
            <v>E047Removal of Existing Catch PitCW 2130-R12each</v>
          </cell>
        </row>
        <row r="545">
          <cell r="L545" t="str">
            <v>E048Relocation of Existing Catch BasinsCW 2130-R12each</v>
          </cell>
        </row>
        <row r="546">
          <cell r="L546" t="str">
            <v>E049Relocation of Existing Catch PitCW 2130-R12each</v>
          </cell>
        </row>
        <row r="547">
          <cell r="L547" t="str">
            <v>E050Abandoning Existing Drainage InletsCW 2130-R12each</v>
          </cell>
        </row>
        <row r="548">
          <cell r="L548" t="str">
            <v>E050ACatch Basin CleaningCW 2140-R3each</v>
          </cell>
        </row>
        <row r="549">
          <cell r="L549" t="str">
            <v>E051Installation of SubdrainsCW 3120-R4m</v>
          </cell>
        </row>
        <row r="550">
          <cell r="L550" t="str">
            <v>E052sCorrugated Steel Pipe Culvert - SupplyCW 3610-R5</v>
          </cell>
        </row>
        <row r="551">
          <cell r="L551" t="str">
            <v>E053s(250 mm, % gauge, %)m</v>
          </cell>
        </row>
        <row r="552">
          <cell r="L552" t="str">
            <v>E053As(300 mm, % gauge, %)m</v>
          </cell>
        </row>
        <row r="553">
          <cell r="L553" t="str">
            <v>E054s(375 mm,% gauge, %)m</v>
          </cell>
        </row>
        <row r="554">
          <cell r="L554" t="str">
            <v>E055s(450 mm,% gauge, %)m</v>
          </cell>
        </row>
        <row r="555">
          <cell r="L555" t="str">
            <v>E056s(600 mm,% gauge, %)m</v>
          </cell>
        </row>
        <row r="556">
          <cell r="L556" t="str">
            <v>E057s(% mm, % gauge, %)m</v>
          </cell>
        </row>
        <row r="557">
          <cell r="L557" t="str">
            <v>E057iCorrugated Steel Pipe Culvert - InstallCW 3610-R5</v>
          </cell>
        </row>
        <row r="558">
          <cell r="L558" t="str">
            <v>E058i(250 mm, % gauge, %)m</v>
          </cell>
        </row>
        <row r="559">
          <cell r="L559" t="str">
            <v>E058Ai(300 mm, % gauge, %)m</v>
          </cell>
        </row>
        <row r="560">
          <cell r="L560" t="str">
            <v>E059i(375 mm, % gauge, %)m</v>
          </cell>
        </row>
        <row r="561">
          <cell r="L561" t="str">
            <v>E060i(450 mm, % gauge, %)m</v>
          </cell>
        </row>
        <row r="562">
          <cell r="L562" t="str">
            <v>E061i(600 mm, % gauge, %)m</v>
          </cell>
        </row>
        <row r="563">
          <cell r="L563" t="str">
            <v>E062i(% mm, % gauge), %)m</v>
          </cell>
        </row>
        <row r="564">
          <cell r="L564" t="str">
            <v>E062sPrecast Concrete Pipe Culvert - SupplyCW 3610-R5</v>
          </cell>
        </row>
        <row r="565">
          <cell r="L565" t="str">
            <v>E063s% mmm</v>
          </cell>
        </row>
        <row r="566">
          <cell r="L566" t="str">
            <v>E064iPrecast Concrete Pipe Culvert - InstallCW 3610-R5</v>
          </cell>
        </row>
        <row r="567">
          <cell r="L567" t="str">
            <v>E065i% mmm</v>
          </cell>
        </row>
        <row r="568">
          <cell r="L568" t="str">
            <v>E065iAHigh Density Polyethylene Pipe - SupplyCW 3610-R5</v>
          </cell>
        </row>
        <row r="569">
          <cell r="L569" t="str">
            <v>E065iB(% mm)m</v>
          </cell>
        </row>
        <row r="570">
          <cell r="L570" t="str">
            <v>E065iCHigh Density Polyethylene Pipe - InstallCW 3610-R5</v>
          </cell>
        </row>
        <row r="571">
          <cell r="L571" t="str">
            <v>E065iD(% mm)m</v>
          </cell>
        </row>
        <row r="572">
          <cell r="L572" t="str">
            <v>E067Connections to Existing CulvertsCW 3610-R5each</v>
          </cell>
        </row>
        <row r="573">
          <cell r="L573" t="str">
            <v>E068Plugging and Abandoning of Existing Pipe CulvertsCW 3610-R5m³</v>
          </cell>
        </row>
        <row r="574">
          <cell r="L574" t="str">
            <v>E069Removal of Existing CulvertsCW 3610-R5m</v>
          </cell>
        </row>
        <row r="575">
          <cell r="L575" t="str">
            <v>E070Disposal of Existing CulvertsCW 3610-R5m</v>
          </cell>
        </row>
        <row r="576">
          <cell r="L576" t="str">
            <v>E071Culvert End MarkersCW 3610-R5each</v>
          </cell>
        </row>
        <row r="577">
          <cell r="L577" t="str">
            <v>E072Watermain and Water Service Insulation</v>
          </cell>
        </row>
        <row r="578">
          <cell r="L578" t="str">
            <v>E073Pipe Under Roadway Excavation (SD-018)m²</v>
          </cell>
        </row>
        <row r="579">
          <cell r="L579" t="str">
            <v>E070LAST USED CODE FOR SECTION</v>
          </cell>
        </row>
        <row r="580">
          <cell r="L580" t="str">
            <v>ADJUSTMENTS</v>
          </cell>
        </row>
        <row r="581">
          <cell r="L581" t="str">
            <v>F001Adjustment of Manholes/Catch Basins FramesCW 3210-R8each</v>
          </cell>
        </row>
        <row r="582">
          <cell r="L582" t="str">
            <v>F002Replacing Existing RisersCW 2130-R12</v>
          </cell>
        </row>
        <row r="583">
          <cell r="L583" t="str">
            <v>F002APre-cast Concrete Risersvert. m</v>
          </cell>
        </row>
        <row r="584">
          <cell r="L584" t="str">
            <v>F002BBrick Risersvert. m</v>
          </cell>
        </row>
        <row r="585">
          <cell r="L585" t="str">
            <v>F002CCast-in-place Concretevert. m</v>
          </cell>
        </row>
        <row r="586">
          <cell r="L586" t="str">
            <v>F003Lifter Rings (AP-010)CW 3210-R8</v>
          </cell>
        </row>
        <row r="587">
          <cell r="L587" t="str">
            <v>F00438 mmeach</v>
          </cell>
        </row>
        <row r="588">
          <cell r="L588" t="str">
            <v>F00551 mmeach</v>
          </cell>
        </row>
        <row r="589">
          <cell r="L589" t="str">
            <v>F00664 mmeach</v>
          </cell>
        </row>
        <row r="590">
          <cell r="L590" t="str">
            <v>F00776 mmeach</v>
          </cell>
        </row>
        <row r="591">
          <cell r="L591" t="str">
            <v>F008Pay Item Removed</v>
          </cell>
        </row>
        <row r="592">
          <cell r="L592" t="str">
            <v>F009Adjustment of Valve BoxesCW 3210-R8each</v>
          </cell>
        </row>
        <row r="593">
          <cell r="L593" t="str">
            <v>F010Valve Box ExtensionsCW 3210-R8each</v>
          </cell>
        </row>
        <row r="594">
          <cell r="L594" t="str">
            <v>F011Adjustment of Curb Stop BoxesCW 3210-R8each</v>
          </cell>
        </row>
        <row r="595">
          <cell r="L595" t="str">
            <v>F018Curb Stop ExtensionsCW 3210-R8each</v>
          </cell>
        </row>
        <row r="596">
          <cell r="L596" t="str">
            <v>F012Curb Inlet Box Covers (AP-020)CW 3210-R8each</v>
          </cell>
        </row>
        <row r="597">
          <cell r="L597" t="str">
            <v>F013Curb Inlet FramesCW 3210-R8each</v>
          </cell>
        </row>
        <row r="598">
          <cell r="L598" t="str">
            <v>F014Adjustment of Curb Inlet with New Inlet BoxCW 3210-R8each</v>
          </cell>
        </row>
        <row r="599">
          <cell r="L599" t="str">
            <v>F015Adjustment of Curb and Gutter FramesCW 3210-R8each</v>
          </cell>
        </row>
        <row r="600">
          <cell r="L600" t="str">
            <v>F027Barrier Curb and Gutter Riser Frame and Covereach</v>
          </cell>
        </row>
        <row r="601">
          <cell r="L601" t="str">
            <v>F016Pay Item Removed</v>
          </cell>
        </row>
        <row r="602">
          <cell r="L602" t="str">
            <v>F017Pay Item Removed</v>
          </cell>
        </row>
        <row r="603">
          <cell r="L603" t="str">
            <v>F018Pay Item Moved</v>
          </cell>
        </row>
        <row r="604">
          <cell r="L604" t="str">
            <v>F019Relocating Existing Hydrant - Type ACW 2110-R11each</v>
          </cell>
        </row>
        <row r="605">
          <cell r="L605" t="str">
            <v>F020Relocating Existing Hydrant - Type BCW 2110-R11each</v>
          </cell>
        </row>
        <row r="606">
          <cell r="L606" t="str">
            <v>F022Raising of Existing HydrantCW 2110-R11each</v>
          </cell>
        </row>
        <row r="607">
          <cell r="L607" t="str">
            <v>F023Removing and Lowering Existing HydrantCW 2110-R11each</v>
          </cell>
        </row>
        <row r="608">
          <cell r="L608" t="str">
            <v>F024Abandonment of Hydrant Tee on Watermains in ServiceCW 2110-R11each</v>
          </cell>
        </row>
        <row r="609">
          <cell r="L609" t="str">
            <v>F025Installing New Flat Top ReducerCW 2110-R11each</v>
          </cell>
        </row>
        <row r="610">
          <cell r="L610" t="str">
            <v>F026Replacing Existing Flat Top ReducerCW 2110-R11each</v>
          </cell>
        </row>
        <row r="611">
          <cell r="L611" t="str">
            <v>F027Pay Item Moved</v>
          </cell>
        </row>
        <row r="612">
          <cell r="L612" t="str">
            <v>F028Adjustment of Traffic Signal Service Box FramesCW 3210-R8each</v>
          </cell>
        </row>
        <row r="613">
          <cell r="L613" t="str">
            <v>F028LAST USED CODE FOR SECTION</v>
          </cell>
        </row>
        <row r="614">
          <cell r="L614" t="str">
            <v>LANDSCAPING</v>
          </cell>
        </row>
        <row r="615">
          <cell r="L615" t="str">
            <v>G001SoddingCW 3510-R9</v>
          </cell>
        </row>
        <row r="616">
          <cell r="L616" t="str">
            <v>G002width &lt; 600 mmm²</v>
          </cell>
        </row>
        <row r="617">
          <cell r="L617" t="str">
            <v>G003width &gt; or = 600 mmm²</v>
          </cell>
        </row>
        <row r="618">
          <cell r="L618" t="str">
            <v>G004SeedingCW 3520-R7m²</v>
          </cell>
        </row>
        <row r="619">
          <cell r="L619" t="str">
            <v>G005Salt Tolerant Grass Seedingm²</v>
          </cell>
        </row>
        <row r="620">
          <cell r="L620" t="str">
            <v>G005LAST USED CODE FOR SECTION</v>
          </cell>
        </row>
        <row r="621">
          <cell r="L621" t="str">
            <v>MISCELLANEOUS</v>
          </cell>
        </row>
        <row r="622">
          <cell r="L622" t="str">
            <v>H001Meter Pit AssembliesCW 3530-R3each</v>
          </cell>
        </row>
        <row r="623">
          <cell r="L623" t="str">
            <v>H002Polyethylene Waterline, % mmCW 3530-R3m</v>
          </cell>
        </row>
        <row r="624">
          <cell r="L624" t="str">
            <v>H003Sprinkler AssembliesCW 3530-R3each</v>
          </cell>
        </row>
        <row r="625">
          <cell r="L625" t="str">
            <v>H004Manual Gate Valves and Value EnclosureCW 3530-R3each</v>
          </cell>
        </row>
        <row r="626">
          <cell r="L626" t="str">
            <v>H005Removal of Irrigation Pipe and Sprinkler HeadsCW 3530-R3m</v>
          </cell>
        </row>
        <row r="627">
          <cell r="L627" t="str">
            <v>H006Removal of Existing Box EnclosureCW 3530-R3each</v>
          </cell>
        </row>
        <row r="628">
          <cell r="L628" t="str">
            <v>H007Chain Link FenceCW 3550-R3</v>
          </cell>
        </row>
        <row r="629">
          <cell r="L629" t="str">
            <v>H0081.83m Heightm</v>
          </cell>
        </row>
        <row r="630">
          <cell r="L630" t="str">
            <v>H0092.44m Heightm</v>
          </cell>
        </row>
        <row r="631">
          <cell r="L631" t="str">
            <v>H0103.05m Heightm</v>
          </cell>
        </row>
        <row r="632">
          <cell r="L632" t="str">
            <v>H011Chain Link Fencing GatesCW 3550-R3m</v>
          </cell>
        </row>
        <row r="633">
          <cell r="L633" t="str">
            <v>H012Random Stone RiprapCW 3615-R4m³</v>
          </cell>
        </row>
        <row r="634">
          <cell r="L634" t="str">
            <v>H013Grouted Stone RiprapCW 3615-R4m³</v>
          </cell>
        </row>
        <row r="635">
          <cell r="L635" t="str">
            <v>H014Sacked Concrete RiprapCW 3615-R4m³</v>
          </cell>
        </row>
        <row r="636">
          <cell r="L636" t="str">
            <v>H015Supply of Barrier PostsCW 3650-R6each</v>
          </cell>
        </row>
        <row r="637">
          <cell r="L637" t="str">
            <v>H016Installation of Barrier PostsCW 3650-R6each</v>
          </cell>
        </row>
        <row r="638">
          <cell r="L638" t="str">
            <v>H017Supply of Barrier RailsCW 3650-R6m</v>
          </cell>
        </row>
        <row r="639">
          <cell r="L639" t="str">
            <v>H018Installation of Barrier RailsCW 3650-R6m</v>
          </cell>
        </row>
        <row r="640">
          <cell r="L640" t="str">
            <v>H019Removal of ConcreteCW 3650-R6m²</v>
          </cell>
        </row>
        <row r="641">
          <cell r="L641" t="str">
            <v>H020Salvaging Existing Barrier RailCW 3650-R6m</v>
          </cell>
        </row>
        <row r="642">
          <cell r="L642" t="str">
            <v>H021Salvaging Existing Barrier PostsCW 3650-R6each</v>
          </cell>
        </row>
        <row r="643">
          <cell r="L643" t="str">
            <v>H021LAST USED CODE FOR SECTION</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 Items Revised "/>
      <sheetName val="Pay Items Revisions April 2017 "/>
      <sheetName val="Pay Items Revisons from 2016"/>
      <sheetName val="Pay Items Revisions from 2015"/>
      <sheetName val="Pay Items Revisions from 2014"/>
      <sheetName val="Pay Items Revisions from 2013"/>
      <sheetName val="Pay Items Revisions from 2012"/>
      <sheetName val="Pay Items  (Insulation)"/>
    </sheetNames>
    <sheetDataSet>
      <sheetData sheetId="0"/>
      <sheetData sheetId="1">
        <row r="2">
          <cell r="L2" t="str">
            <v>Joined, Trimmed, &amp; Cleaned for Checking</v>
          </cell>
        </row>
        <row r="3">
          <cell r="L3" t="str">
            <v>EARTH AND BASE WORKS</v>
          </cell>
        </row>
        <row r="4">
          <cell r="L4" t="str">
            <v>A001Clearing and GrubbingCW 3010-R4ha</v>
          </cell>
        </row>
        <row r="5">
          <cell r="L5" t="str">
            <v>A002Stripping and Stockpiling TopsoilCW 3110-R19m³</v>
          </cell>
        </row>
        <row r="6">
          <cell r="L6" t="str">
            <v>A003ExcavationCW 3110-R19m³</v>
          </cell>
        </row>
        <row r="7">
          <cell r="L7" t="str">
            <v>A004Sub-Grade CompactionCW 3110-R19m²</v>
          </cell>
        </row>
        <row r="8">
          <cell r="L8" t="str">
            <v>A005Placing Suitable Site Sub-base MaterialCW 3110-R19m³</v>
          </cell>
        </row>
        <row r="9">
          <cell r="L9" t="str">
            <v>A006Supplying and Placing Clay Borrow Sub-base MaterialCW 3110-R19m³</v>
          </cell>
        </row>
        <row r="10">
          <cell r="L10" t="str">
            <v>A007Crushed Sub-base MaterialCW 3110-R19</v>
          </cell>
        </row>
        <row r="11">
          <cell r="L11" t="str">
            <v>A007A50 mmtonne</v>
          </cell>
        </row>
        <row r="12">
          <cell r="L12" t="str">
            <v>A00850 mm - Limestonetonne</v>
          </cell>
        </row>
        <row r="13">
          <cell r="L13" t="str">
            <v>A008A50 mm - Crushed Concretetonne</v>
          </cell>
        </row>
        <row r="14">
          <cell r="L14" t="str">
            <v>A008B100 mmtonne</v>
          </cell>
        </row>
        <row r="15">
          <cell r="L15" t="str">
            <v>A008C100 mm - Limestonetonne</v>
          </cell>
        </row>
        <row r="16">
          <cell r="L16" t="str">
            <v>A008D100 mm - Crushed Concretetonne</v>
          </cell>
        </row>
        <row r="17">
          <cell r="L17" t="str">
            <v>A008E150 mmtonne</v>
          </cell>
        </row>
        <row r="18">
          <cell r="L18" t="str">
            <v>A009150 mm - Limestonetonne</v>
          </cell>
        </row>
        <row r="19">
          <cell r="L19" t="str">
            <v>A009A150 mm - Crushed Concretetonne</v>
          </cell>
        </row>
        <row r="20">
          <cell r="L20" t="str">
            <v>A010Supplying and Placing Base Course MaterialCW 3110-R19m³</v>
          </cell>
        </row>
        <row r="21">
          <cell r="L21" t="str">
            <v>A010ASupplying and Placing ^ Base Course MaterialCW 3110-R19m³</v>
          </cell>
        </row>
        <row r="22">
          <cell r="L22" t="str">
            <v>A010ASupplying and Placing Limestone Base Course MaterialCW 3110-R19m³</v>
          </cell>
        </row>
        <row r="23">
          <cell r="L23" t="str">
            <v>A010ASupplying and Placing Crushed Concrete Base Course MaterialCW 3110-R19m³</v>
          </cell>
        </row>
        <row r="24">
          <cell r="L24" t="str">
            <v>A011Asphalt Cuttings Base Course MaterialCW 3110-R19m³</v>
          </cell>
        </row>
        <row r="25">
          <cell r="L25" t="str">
            <v>A012Grading of BoulevardsCW 3110-R19m²</v>
          </cell>
        </row>
        <row r="26">
          <cell r="L26" t="str">
            <v>A013Ditch GradingCW 3110-R19m²</v>
          </cell>
        </row>
        <row r="27">
          <cell r="L27" t="str">
            <v>A014Boulevard ExcavationCW 3110-R19m³</v>
          </cell>
        </row>
        <row r="28">
          <cell r="L28" t="str">
            <v>A015Ditch ExcavationCW 3110-R19m³</v>
          </cell>
        </row>
        <row r="29">
          <cell r="L29" t="str">
            <v>A016Removal of Existing Concrete BasesCW 3110-R19</v>
          </cell>
        </row>
        <row r="30">
          <cell r="L30" t="str">
            <v>A017600 mm Diameter or Lesseach</v>
          </cell>
        </row>
        <row r="31">
          <cell r="L31" t="str">
            <v>A018Greater than 600 mm Diametereach</v>
          </cell>
        </row>
        <row r="32">
          <cell r="L32" t="str">
            <v>A019Imported Fill MaterialCW 3110-R19m³</v>
          </cell>
        </row>
        <row r="33">
          <cell r="L33" t="str">
            <v>A020Supplying and Placing LimeCW 3110-R19tonne</v>
          </cell>
        </row>
        <row r="34">
          <cell r="L34" t="str">
            <v>A021Supplying and Placing Portland CementCW 3110-R19tonne</v>
          </cell>
        </row>
        <row r="35">
          <cell r="L35" t="str">
            <v>A022BSeparation / Reinforcement Geotextile FabricCW 3130-R4m²</v>
          </cell>
        </row>
        <row r="36">
          <cell r="L36" t="str">
            <v>A022Separation Geotextile FabricCW 3130-R4m²</v>
          </cell>
        </row>
        <row r="37">
          <cell r="L37" t="str">
            <v>A022ASupply and Install GeogridCW 3135-R1m²</v>
          </cell>
        </row>
        <row r="38">
          <cell r="L38" t="str">
            <v>A023Preparation of Existing RoadwayCW 3150-R4m²</v>
          </cell>
        </row>
        <row r="39">
          <cell r="L39" t="str">
            <v>A024Surfacing MaterialCW 3150-R4</v>
          </cell>
        </row>
        <row r="40">
          <cell r="L40" t="str">
            <v>A025Granulartonne</v>
          </cell>
        </row>
        <row r="41">
          <cell r="L41" t="str">
            <v>A026Limestonetonne</v>
          </cell>
        </row>
        <row r="42">
          <cell r="L42" t="str">
            <v>A027Topsoil ExcavationCW 3170-R3m³</v>
          </cell>
        </row>
        <row r="43">
          <cell r="L43" t="str">
            <v>A028Common Excavation- Suitable site materialCW 3170-R3m³</v>
          </cell>
        </row>
        <row r="44">
          <cell r="L44" t="str">
            <v>A029Common Excavation- Unsuitable site materialCW 3170-R3m³</v>
          </cell>
        </row>
        <row r="45">
          <cell r="L45" t="str">
            <v>A030Fill MaterialCW 3170-R3</v>
          </cell>
        </row>
        <row r="46">
          <cell r="L46" t="str">
            <v>A031Placing Suitable Site Materialm³</v>
          </cell>
        </row>
        <row r="47">
          <cell r="L47" t="str">
            <v>A032Supplying and Placing Clay Borrow Materialm³</v>
          </cell>
        </row>
        <row r="48">
          <cell r="L48" t="str">
            <v>A033Supplying and Placing Imported Materialm³</v>
          </cell>
        </row>
        <row r="49">
          <cell r="L49" t="str">
            <v>A034Preparation of Existing Ground SurfaceCW 3170-R3m²</v>
          </cell>
        </row>
        <row r="50">
          <cell r="L50" t="str">
            <v>A034LAST USED CODE FOR SECTION</v>
          </cell>
        </row>
        <row r="51">
          <cell r="L51" t="str">
            <v>ROADWORK - REMOVALS/RENEWALS</v>
          </cell>
        </row>
        <row r="52">
          <cell r="L52" t="str">
            <v>B001Pavement RemovalCW 3110-R19</v>
          </cell>
        </row>
        <row r="53">
          <cell r="L53" t="str">
            <v>B002Concrete Pavementm²</v>
          </cell>
        </row>
        <row r="54">
          <cell r="L54" t="str">
            <v>B003Asphalt Pavementm²</v>
          </cell>
        </row>
        <row r="55">
          <cell r="L55" t="str">
            <v>B004Slab ReplacementCW 3230-R8</v>
          </cell>
        </row>
        <row r="56">
          <cell r="L56" t="str">
            <v>B005250 mm Concrete Pavement (Reinforced)m²</v>
          </cell>
        </row>
        <row r="57">
          <cell r="L57" t="str">
            <v>B006Pay Item Removed</v>
          </cell>
        </row>
        <row r="58">
          <cell r="L58" t="str">
            <v>B007250 mm Concrete Pavement (Plain-Dowelled)m²</v>
          </cell>
        </row>
        <row r="59">
          <cell r="L59" t="str">
            <v>B008230 mm Concrete Pavement (Reinforced)m²</v>
          </cell>
        </row>
        <row r="60">
          <cell r="L60" t="str">
            <v>B009Pay Item Removed</v>
          </cell>
        </row>
        <row r="61">
          <cell r="L61" t="str">
            <v>B010230 mm Concrete Pavement (Plain-Dowelled)m²</v>
          </cell>
        </row>
        <row r="62">
          <cell r="L62" t="str">
            <v>B011200 mm Concrete Pavement (Reinforced)m²</v>
          </cell>
        </row>
        <row r="63">
          <cell r="L63" t="str">
            <v>B012Pay Item Removed</v>
          </cell>
        </row>
        <row r="64">
          <cell r="L64" t="str">
            <v>B013200 mm Concrete Pavement (Plain-Dowelled)m²</v>
          </cell>
        </row>
        <row r="65">
          <cell r="L65" t="str">
            <v>B014150 mm Concrete Pavement (Reinforced)m²</v>
          </cell>
        </row>
        <row r="66">
          <cell r="L66" t="str">
            <v>B015Pay Item Removed</v>
          </cell>
        </row>
        <row r="67">
          <cell r="L67" t="str">
            <v>B016150 mm Concrete Pavement (Plain-Dowelled)m²</v>
          </cell>
        </row>
        <row r="68">
          <cell r="L68" t="str">
            <v>B017Partial Slab PatchesCW 3230-R8</v>
          </cell>
        </row>
        <row r="69">
          <cell r="L69" t="str">
            <v>B018250 mm Concrete Pavement (Type A)m²</v>
          </cell>
        </row>
        <row r="70">
          <cell r="L70" t="str">
            <v>B019250 mm Concrete Pavement (Type B)m²</v>
          </cell>
        </row>
        <row r="71">
          <cell r="L71" t="str">
            <v>B020250 mm Concrete Pavement (Type C)m²</v>
          </cell>
        </row>
        <row r="72">
          <cell r="L72" t="str">
            <v>B021250 mm Concrete Pavement (Type D)m²</v>
          </cell>
        </row>
        <row r="73">
          <cell r="L73" t="str">
            <v>B022230 mm Concrete Pavement (Type A)m²</v>
          </cell>
        </row>
        <row r="74">
          <cell r="L74" t="str">
            <v>B023230 mm Concrete Pavement (Type B)m²</v>
          </cell>
        </row>
        <row r="75">
          <cell r="L75" t="str">
            <v>B024230 mm Concrete Pavement (Type C)m²</v>
          </cell>
        </row>
        <row r="76">
          <cell r="L76" t="str">
            <v>B025230 mm Concrete Pavement (Type D)m²</v>
          </cell>
        </row>
        <row r="77">
          <cell r="L77" t="str">
            <v>B026200 mm Concrete Pavement (Type A)m²</v>
          </cell>
        </row>
        <row r="78">
          <cell r="L78" t="str">
            <v>B027200 mm Concrete Pavement (Type B)m²</v>
          </cell>
        </row>
        <row r="79">
          <cell r="L79" t="str">
            <v>B028200 mm Concrete Pavement (Type C)m²</v>
          </cell>
        </row>
        <row r="80">
          <cell r="L80" t="str">
            <v>B029200 mm Concrete Pavement (Type D)m²</v>
          </cell>
        </row>
        <row r="81">
          <cell r="L81" t="str">
            <v>B030150 mm Concrete Pavement (Type A)m²</v>
          </cell>
        </row>
        <row r="82">
          <cell r="L82" t="str">
            <v>B031150 mm Concrete Pavement (Type B)m²</v>
          </cell>
        </row>
        <row r="83">
          <cell r="L83" t="str">
            <v>B032150 mm Concrete Pavement (Type C)m²</v>
          </cell>
        </row>
        <row r="84">
          <cell r="L84" t="str">
            <v>B033150 mm Concrete Pavement (Type D)m²</v>
          </cell>
        </row>
        <row r="85">
          <cell r="L85" t="str">
            <v>B034-24Slab Replacement - Early Opening (24 hour)CW 3230-R8</v>
          </cell>
        </row>
        <row r="86">
          <cell r="L86" t="str">
            <v>B035-24250 mm Concrete Pavement (Reinforced)m²</v>
          </cell>
        </row>
        <row r="87">
          <cell r="L87" t="str">
            <v>B036Pay Item Removed</v>
          </cell>
        </row>
        <row r="88">
          <cell r="L88" t="str">
            <v>B037-24250 mm Concrete Pavement (Plain-Dowelled)m²</v>
          </cell>
        </row>
        <row r="89">
          <cell r="L89" t="str">
            <v>B038-24230 mm Concrete Pavement (Reinforced)m²</v>
          </cell>
        </row>
        <row r="90">
          <cell r="L90" t="str">
            <v>B039Pay Item Removed</v>
          </cell>
        </row>
        <row r="91">
          <cell r="L91" t="str">
            <v>B040-24230 mm Concrete Pavement (Plain-Dowelled)m²</v>
          </cell>
        </row>
        <row r="92">
          <cell r="L92" t="str">
            <v>B041-24200 mm Concrete Pavement (Reinforced)m²</v>
          </cell>
        </row>
        <row r="93">
          <cell r="L93" t="str">
            <v>B042Pay Item Removed</v>
          </cell>
        </row>
        <row r="94">
          <cell r="L94" t="str">
            <v>B043-24200 mm Concrete Pavement (Plain-Dowelled)m²</v>
          </cell>
        </row>
        <row r="95">
          <cell r="L95" t="str">
            <v>B044-24150 mm Concrete Pavement (Reinforced)m²</v>
          </cell>
        </row>
        <row r="96">
          <cell r="L96" t="str">
            <v>B045Pay Item Removed</v>
          </cell>
        </row>
        <row r="97">
          <cell r="L97" t="str">
            <v>B046-24150 mm Concrete Pavement (Plain-Dowelled)m²</v>
          </cell>
        </row>
        <row r="98">
          <cell r="L98" t="str">
            <v>B047-24Partial Slab Patches - Early Opening (24 hour)CW 3230-R8</v>
          </cell>
        </row>
        <row r="99">
          <cell r="L99" t="str">
            <v>B048-24250 mm Concrete Pavement (Type A)m²</v>
          </cell>
        </row>
        <row r="100">
          <cell r="L100" t="str">
            <v>B049-24250 mm Concrete Pavement (Type B)m²</v>
          </cell>
        </row>
        <row r="101">
          <cell r="L101" t="str">
            <v>B050-24250 mm Concrete Pavement (Type C)m²</v>
          </cell>
        </row>
        <row r="102">
          <cell r="L102" t="str">
            <v>B051-24250 mm Concrete Pavement (Type D)m²</v>
          </cell>
        </row>
        <row r="103">
          <cell r="L103" t="str">
            <v>B052-24230 mm Concrete Pavement (Type A)m²</v>
          </cell>
        </row>
        <row r="104">
          <cell r="L104" t="str">
            <v>B053-24230 mm Concrete Pavement (Type B)m²</v>
          </cell>
        </row>
        <row r="105">
          <cell r="L105" t="str">
            <v>B054-24230 mm Concrete Pavement (Type C)m²</v>
          </cell>
        </row>
        <row r="106">
          <cell r="L106" t="str">
            <v>B055-24230 mm Concrete Pavement (Type D)m²</v>
          </cell>
        </row>
        <row r="107">
          <cell r="L107" t="str">
            <v>B056-24200 mm Concrete Pavement (Type A)m²</v>
          </cell>
        </row>
        <row r="108">
          <cell r="L108" t="str">
            <v>B057-24200 mm Concrete Pavement (Type B)m²</v>
          </cell>
        </row>
        <row r="109">
          <cell r="L109" t="str">
            <v>B058-24200 mm Concrete Pavement (Type C)m²</v>
          </cell>
        </row>
        <row r="110">
          <cell r="L110" t="str">
            <v>B059-24200 mm Concrete Pavement (Type D)m²</v>
          </cell>
        </row>
        <row r="111">
          <cell r="L111" t="str">
            <v>B060-24150 mm Concrete Pavement (Type A)m²</v>
          </cell>
        </row>
        <row r="112">
          <cell r="L112" t="str">
            <v>B061-24150 mm Concrete Pavement (Type B)m²</v>
          </cell>
        </row>
        <row r="113">
          <cell r="L113" t="str">
            <v>B062-24150 mm Concrete Pavement (Type C)m²</v>
          </cell>
        </row>
        <row r="114">
          <cell r="L114" t="str">
            <v>B063-24150 mm Concrete Pavement (Type D)m²</v>
          </cell>
        </row>
        <row r="115">
          <cell r="L115" t="str">
            <v>B064-72Slab Replacement - Early Opening (72 hour)CW 3230-R8</v>
          </cell>
        </row>
        <row r="116">
          <cell r="L116" t="str">
            <v>B065-72250 mm Concrete Pavement (Reinforced)m²</v>
          </cell>
        </row>
        <row r="117">
          <cell r="L117" t="str">
            <v>B066Pay Item Removed</v>
          </cell>
        </row>
        <row r="118">
          <cell r="L118" t="str">
            <v>B067-72250 mm Concrete Pavement (Plain-Dowelled)m²</v>
          </cell>
        </row>
        <row r="119">
          <cell r="L119" t="str">
            <v>B068-72230 mm Concrete Pavement (Reinforced)m²</v>
          </cell>
        </row>
        <row r="120">
          <cell r="L120" t="str">
            <v>B069Pay Item Removed</v>
          </cell>
        </row>
        <row r="121">
          <cell r="L121" t="str">
            <v>B070-72230 mm Concrete Pavement (Plain-Dowelled)m²</v>
          </cell>
        </row>
        <row r="122">
          <cell r="L122" t="str">
            <v>B071-72200 mm Concrete Pavement (Reinforced)m²</v>
          </cell>
        </row>
        <row r="123">
          <cell r="L123" t="str">
            <v>B072Pay Item Removed</v>
          </cell>
        </row>
        <row r="124">
          <cell r="L124" t="str">
            <v>B073-72200 mm Concrete Pavement (Plain-Dowelled)m²</v>
          </cell>
        </row>
        <row r="125">
          <cell r="L125" t="str">
            <v>B074-72150 mm Concrete Pavement (Reinforced)m²</v>
          </cell>
        </row>
        <row r="126">
          <cell r="L126" t="str">
            <v>B075Pay Item Removed</v>
          </cell>
        </row>
        <row r="127">
          <cell r="L127" t="str">
            <v>B076-72150 mm Concrete Pavement (Plain-Dowelled)m²</v>
          </cell>
        </row>
        <row r="128">
          <cell r="L128" t="str">
            <v>B077-72Partial Slab Patches - Early Opening (72 hour)CW 3230-R8</v>
          </cell>
        </row>
        <row r="129">
          <cell r="L129" t="str">
            <v>B078-72250 mm Concrete Pavement (Type A)m²</v>
          </cell>
        </row>
        <row r="130">
          <cell r="L130" t="str">
            <v>B079-72250 mm Concrete Pavement (Type B)m²</v>
          </cell>
        </row>
        <row r="131">
          <cell r="L131" t="str">
            <v>B080-72250 mm Concrete Pavement (Type C)m²</v>
          </cell>
        </row>
        <row r="132">
          <cell r="L132" t="str">
            <v>B081-72250 mm Concrete Pavement (Type D)m²</v>
          </cell>
        </row>
        <row r="133">
          <cell r="L133" t="str">
            <v>B082-72230 mm Concrete Pavement (Type A)m²</v>
          </cell>
        </row>
        <row r="134">
          <cell r="L134" t="str">
            <v>B083-72230 mm Concrete Pavement (Type B)m²</v>
          </cell>
        </row>
        <row r="135">
          <cell r="L135" t="str">
            <v>B084-72230 mm Concrete Pavement (Type C)m²</v>
          </cell>
        </row>
        <row r="136">
          <cell r="L136" t="str">
            <v>B085-72230 mm Concrete Pavement (Type D)m²</v>
          </cell>
        </row>
        <row r="137">
          <cell r="L137" t="str">
            <v>B086-72200 mm Concrete Pavement (Type A)m²</v>
          </cell>
        </row>
        <row r="138">
          <cell r="L138" t="str">
            <v>B087-72200 mm Concrete Pavement (Type B)m²</v>
          </cell>
        </row>
        <row r="139">
          <cell r="L139" t="str">
            <v>B088-72200 mm Concrete Pavement (Type C)m²</v>
          </cell>
        </row>
        <row r="140">
          <cell r="L140" t="str">
            <v>B089-72200 mm Concrete Pavement (Type D)m²</v>
          </cell>
        </row>
        <row r="141">
          <cell r="L141" t="str">
            <v>B090-72150 mm Concrete Pavement (Type A)m²</v>
          </cell>
        </row>
        <row r="142">
          <cell r="L142" t="str">
            <v>B091-72150 mm Concrete Pavement (Type B)m²</v>
          </cell>
        </row>
        <row r="143">
          <cell r="L143" t="str">
            <v>B092-72150 mm Concrete Pavement (Type C)m²</v>
          </cell>
        </row>
        <row r="144">
          <cell r="L144" t="str">
            <v>B093-72150 mm Concrete Pavement (Type D)m²</v>
          </cell>
        </row>
        <row r="145">
          <cell r="L145" t="str">
            <v>B093APartial Depth Planing of Existing Jointsm²</v>
          </cell>
        </row>
        <row r="146">
          <cell r="L146" t="str">
            <v>B093BAsphalt Patching of Partial Depth Jointsm²</v>
          </cell>
        </row>
        <row r="147">
          <cell r="L147" t="str">
            <v>B094Drilled DowelsCW 3230-R8</v>
          </cell>
        </row>
        <row r="148">
          <cell r="L148" t="str">
            <v>B09519.1 mm Diametereach</v>
          </cell>
        </row>
        <row r="149">
          <cell r="L149" t="str">
            <v>B09628.6 mm Diametereach</v>
          </cell>
        </row>
        <row r="150">
          <cell r="L150" t="str">
            <v>B097Drilled Tie BarsCW 3230-R8</v>
          </cell>
        </row>
        <row r="151">
          <cell r="L151" t="str">
            <v>B097A15 M Deformed Tie Bareach</v>
          </cell>
        </row>
        <row r="152">
          <cell r="L152" t="str">
            <v>B09820 M Deformed Tie Bareach</v>
          </cell>
        </row>
        <row r="153">
          <cell r="L153" t="str">
            <v>B09925 M Deformed Tie Bareach</v>
          </cell>
        </row>
        <row r="154">
          <cell r="L154" t="str">
            <v>B100rMiscellaneous Concrete Slab RemovalCW 3235-R9</v>
          </cell>
        </row>
        <row r="155">
          <cell r="L155" t="str">
            <v>B101rMedian Slabm²</v>
          </cell>
        </row>
        <row r="156">
          <cell r="L156" t="str">
            <v>B102rMonolithic Median Slabm²</v>
          </cell>
        </row>
        <row r="157">
          <cell r="L157" t="str">
            <v>B103rSafety Medianm²</v>
          </cell>
        </row>
        <row r="158">
          <cell r="L158" t="str">
            <v>B104r100 mm Sidewalkm²</v>
          </cell>
        </row>
        <row r="159">
          <cell r="L159" t="str">
            <v>B104rA150 mm Reinforced Sidewalkm²</v>
          </cell>
        </row>
        <row r="160">
          <cell r="L160" t="str">
            <v>B105rBullnosem²</v>
          </cell>
        </row>
        <row r="161">
          <cell r="L161" t="str">
            <v>B106rMonolithic Curb and Sidewalkm²</v>
          </cell>
        </row>
        <row r="162">
          <cell r="L162" t="str">
            <v>B107iMiscellaneous Concrete Slab InstallationCW 3235-R9</v>
          </cell>
        </row>
        <row r="163">
          <cell r="L163" t="str">
            <v>B108iMedian SlabSD-227Am²</v>
          </cell>
        </row>
        <row r="164">
          <cell r="L164" t="str">
            <v>B109iMonolithic Median SlabSD-226Am²</v>
          </cell>
        </row>
        <row r="165">
          <cell r="L165" t="str">
            <v>B110iSafety MedianSD-226Bm²</v>
          </cell>
        </row>
        <row r="166">
          <cell r="L166" t="str">
            <v>B111i100 mm SidewalkSD-228Am²</v>
          </cell>
        </row>
        <row r="167">
          <cell r="L167" t="str">
            <v>B111iA150 mm Reinforced Sidewalkm²</v>
          </cell>
        </row>
        <row r="168">
          <cell r="L168" t="str">
            <v>B112iBullnoseSD-227Cm²</v>
          </cell>
        </row>
        <row r="169">
          <cell r="L169" t="str">
            <v>B113iMonolithic Curb and SidewalkSD-228Bm²</v>
          </cell>
        </row>
        <row r="170">
          <cell r="L170" t="str">
            <v>B114rlMiscellaneous Concrete Slab RenewalCW 3235-R9</v>
          </cell>
        </row>
        <row r="171">
          <cell r="L171" t="str">
            <v>B115rlMedian SlabSD-227Am²</v>
          </cell>
        </row>
        <row r="172">
          <cell r="L172" t="str">
            <v>B116rlMonolithic Median SlabSD-226Am²</v>
          </cell>
        </row>
        <row r="173">
          <cell r="L173" t="str">
            <v>B117rlSafety MedianSD-226Bm²</v>
          </cell>
        </row>
        <row r="174">
          <cell r="L174" t="str">
            <v>B118rl100 mm SidewalkSD-228A</v>
          </cell>
        </row>
        <row r="175">
          <cell r="L175" t="str">
            <v>B119rlLess than 5 sq.m.m²</v>
          </cell>
        </row>
        <row r="176">
          <cell r="L176" t="str">
            <v>B120rl5 sq.m. to 20 sq.m.m²</v>
          </cell>
        </row>
        <row r="177">
          <cell r="L177" t="str">
            <v>B121rlGreater than 20 sq.m.m²</v>
          </cell>
        </row>
        <row r="178">
          <cell r="L178" t="str">
            <v>B121rlA150 mm Reinforced Sidewalk</v>
          </cell>
        </row>
        <row r="179">
          <cell r="L179" t="str">
            <v>B121rlBLess than 5 sq.m.m²</v>
          </cell>
        </row>
        <row r="180">
          <cell r="L180" t="str">
            <v>B121rlC5 sq.m. to 20 sq.m.m²</v>
          </cell>
        </row>
        <row r="181">
          <cell r="L181" t="str">
            <v>B121rlDGreater than 20 sq.m.m²</v>
          </cell>
        </row>
        <row r="182">
          <cell r="L182" t="str">
            <v>B122rlBullnoseSD-227Cm²</v>
          </cell>
        </row>
        <row r="183">
          <cell r="L183" t="str">
            <v>B123rlMonolithic Curb and SidewalkSD-228Bm²</v>
          </cell>
        </row>
        <row r="184">
          <cell r="L184" t="str">
            <v>B124Adjustment of Precast Sidewalk BlocksCW 3235-R9m²</v>
          </cell>
        </row>
        <row r="185">
          <cell r="L185" t="str">
            <v>B125Supply of Precast Sidewalk BlocksCW 3235-R9m²</v>
          </cell>
        </row>
        <row r="186">
          <cell r="L186" t="str">
            <v>B125ARemoval of Precast Sidewalk BlocksCW 3235-R9m²</v>
          </cell>
        </row>
        <row r="187">
          <cell r="L187" t="str">
            <v>B126rConcrete Curb RemovalCW 3240-R10</v>
          </cell>
        </row>
        <row r="188">
          <cell r="L188" t="str">
            <v>B127rBarrier ^m</v>
          </cell>
        </row>
        <row r="189">
          <cell r="L189" t="str">
            <v>B127rBarrier Integralm</v>
          </cell>
        </row>
        <row r="190">
          <cell r="L190" t="str">
            <v>B127rBarrier Separatem</v>
          </cell>
        </row>
        <row r="191">
          <cell r="L191" t="str">
            <v>B128rModified Barrier (Integral)m</v>
          </cell>
        </row>
        <row r="192">
          <cell r="L192" t="str">
            <v>B129rCurb and Gutterm</v>
          </cell>
        </row>
        <row r="193">
          <cell r="L193" t="str">
            <v>B130rMountable Curbm</v>
          </cell>
        </row>
        <row r="194">
          <cell r="L194" t="str">
            <v>B131rLip CurbSD-202Cm</v>
          </cell>
        </row>
        <row r="195">
          <cell r="L195" t="str">
            <v>B132rCurb Rampm</v>
          </cell>
        </row>
        <row r="196">
          <cell r="L196" t="str">
            <v>B133rSafety Curbm</v>
          </cell>
        </row>
        <row r="197">
          <cell r="L197" t="str">
            <v>B134rSplash Strip ^m</v>
          </cell>
        </row>
        <row r="198">
          <cell r="L198" t="str">
            <v>B134rSplash Strip Monolithicm</v>
          </cell>
        </row>
        <row r="199">
          <cell r="L199" t="str">
            <v>B134rSplash Strip Separatem</v>
          </cell>
        </row>
        <row r="200">
          <cell r="L200" t="str">
            <v>B135iConcrete Curb InstallationCW 3240-R10</v>
          </cell>
        </row>
        <row r="201">
          <cell r="L201" t="str">
            <v>B136iBarrier (^ mm reveal ht, Dowelled)SD-205m</v>
          </cell>
        </row>
        <row r="202">
          <cell r="L202" t="str">
            <v>B136iBarrier (150 mm reveal ht, Dowelled)SD-205m</v>
          </cell>
        </row>
        <row r="203">
          <cell r="L203" t="str">
            <v>B136iBarrier (180 mm reveal ht, Dowelled)SD-205m</v>
          </cell>
        </row>
        <row r="204">
          <cell r="L204" t="str">
            <v>B137iBarrier (^ mm reveal ht, Separate)SD-203Am</v>
          </cell>
        </row>
        <row r="205">
          <cell r="L205" t="str">
            <v>B137iBarrier (150 mm reveal ht, Separate)SD-203Am</v>
          </cell>
        </row>
        <row r="206">
          <cell r="L206" t="str">
            <v>B137iBarrier (180 mm reveal ht, Separate)SD-203Am</v>
          </cell>
        </row>
        <row r="207">
          <cell r="L207" t="str">
            <v>B138iBarrier (^ mm reveal ht, Integral)SD-204m</v>
          </cell>
        </row>
        <row r="208">
          <cell r="L208" t="str">
            <v>B138iBarrier (150 mm reveal ht, Integral)SD-204m</v>
          </cell>
        </row>
        <row r="209">
          <cell r="L209" t="str">
            <v>B138iBarrier (180 mm reveal ht, Integral)SD-204m</v>
          </cell>
        </row>
        <row r="210">
          <cell r="L210" t="str">
            <v>B139iModified Barrier (^ mm reveal ht, Dowelled)SD-203Bm</v>
          </cell>
        </row>
        <row r="211">
          <cell r="L211" t="str">
            <v>B139iModified Barrier (150 mm reveal ht, Dowelled)SD-203Bm</v>
          </cell>
        </row>
        <row r="212">
          <cell r="L212" t="str">
            <v>B139iModified Barrier (180 mm reveal ht, Dowelled)SD-203Bm</v>
          </cell>
        </row>
        <row r="213">
          <cell r="L213" t="str">
            <v>B140iModified Barrier (^ mm reveal ht, Integral)SD-203Bm</v>
          </cell>
        </row>
        <row r="214">
          <cell r="L214" t="str">
            <v>B140iModified Barrier (150 mm reveal ht, Integral)SD-203Bm</v>
          </cell>
        </row>
        <row r="215">
          <cell r="L215" t="str">
            <v>B140iModified Barrier (180 mm reveal ht, Integral)SD-203Bm</v>
          </cell>
        </row>
        <row r="216">
          <cell r="L216" t="str">
            <v>B141iMountable Curb (^ mm reveal ht, Integral)SD-201m</v>
          </cell>
        </row>
        <row r="217">
          <cell r="L217" t="str">
            <v>B141iMountable Curb (120 mm reveal ht, Integral)SD-201m</v>
          </cell>
        </row>
        <row r="218">
          <cell r="L218" t="str">
            <v>B142iCurb and Gutter (^ mm reveal ht, Barrier, Integral, 600 mm width, 150 mm Plain Concrete Pavement)SD-200m</v>
          </cell>
        </row>
        <row r="219">
          <cell r="L219" t="str">
            <v>B142iCurb and Gutter (150 mm reveal ht, Barrier, Integral, 600 mm width, 150 mm Plain Concrete Pavement)SD-200m</v>
          </cell>
        </row>
        <row r="220">
          <cell r="L220" t="str">
            <v>B142iCurb and Gutter (180 mm reveal ht, Barrier, Integral, 600 mm width, 150 mm Plain Concrete Pavement)SD-200m</v>
          </cell>
        </row>
        <row r="221">
          <cell r="L221" t="str">
            <v>B143iCurb and Gutter ( ^ mm reveal ht, Modified Barrier, Integral, 600 mm width, 150 mm Plain Concrete Pavement)SD-200 SD-203Bm</v>
          </cell>
        </row>
        <row r="222">
          <cell r="L222" t="str">
            <v>B143iCurb and Gutter (150 mm reveal ht, Modified Barrier, Integral, 600 mm width, 150 mm Plain Concrete Pavement)SD-200 SD-203Bm</v>
          </cell>
        </row>
        <row r="223">
          <cell r="L223" t="str">
            <v>B143iCurb and Gutter (180 mm reveal ht, Modified Barrier, Integral, 600 mm width, 150 mm Plain Concrete Pavement)SD-200 SD-203Bm</v>
          </cell>
        </row>
        <row r="224">
          <cell r="L224" t="str">
            <v>B144iCurb and Gutter (40 mm reveal ht, Lip Curb, Integral, 600 mm width, 150 mm Plain Concrete Pavement)SD-200m</v>
          </cell>
        </row>
        <row r="225">
          <cell r="L225" t="str">
            <v>B145iCurb and Gutter (8-12 mm reveal ht, Curb Ramp, Integral, 600 mm width, 150 mm Plain Concrete Pavement)SD-200m</v>
          </cell>
        </row>
        <row r="226">
          <cell r="L226" t="str">
            <v>B146iLip Curb (125 mm reveal ht, Integral)m</v>
          </cell>
        </row>
        <row r="227">
          <cell r="L227" t="str">
            <v>B147iLip Curb (75 mm reveal ht, Integral)SD-202Am</v>
          </cell>
        </row>
        <row r="228">
          <cell r="L228" t="str">
            <v>B148iLip Curb (40 mm reveal ht, Integral)SD-202Bm</v>
          </cell>
        </row>
        <row r="229">
          <cell r="L229" t="str">
            <v>B149iModified Lip Curb (^ mm reveal ht, Dowelled)SD-202Cm</v>
          </cell>
        </row>
        <row r="230">
          <cell r="L230" t="str">
            <v>B149iModified Lip Curb (75 mm reveal ht, Dowelled)SD-202Cm</v>
          </cell>
        </row>
        <row r="231">
          <cell r="L231" t="str">
            <v>B150iCurb Ramp (8-12 mm reveal ht, Integral)SD-229A,B,Cm</v>
          </cell>
        </row>
        <row r="232">
          <cell r="L232" t="str">
            <v>B150iACurb Ramp (8-12 mm reveal ht, Monolithic)SD-229A,B,Cm</v>
          </cell>
        </row>
        <row r="233">
          <cell r="L233" t="str">
            <v>B151iSafety Curb (330 mm reveal ht)SD-206Bm</v>
          </cell>
        </row>
        <row r="234">
          <cell r="L234" t="str">
            <v>B152Pay Item Removed</v>
          </cell>
        </row>
        <row r="235">
          <cell r="L235" t="str">
            <v>B153Pay Item Removed</v>
          </cell>
        </row>
        <row r="236">
          <cell r="L236" t="str">
            <v>B153ASplash Strip (180 mm reveal ht, Monolithic Barrier Curb, 750 mm width)SD-223Am</v>
          </cell>
        </row>
        <row r="237">
          <cell r="L237" t="str">
            <v>B153BSplash Strip (150 mm reveal ht, Monolithic Barrier Curb, 750 mm width)SD-223Am</v>
          </cell>
        </row>
        <row r="238">
          <cell r="L238" t="str">
            <v>B153CSplash Strip (150 mm reveal ht, Monolithic Modified Barrier Curb, 750 mm width)SD-223Am</v>
          </cell>
        </row>
        <row r="239">
          <cell r="L239" t="str">
            <v>B153DSplash Strip, (Separate, 600 mm width)SD-223Bm</v>
          </cell>
        </row>
        <row r="240">
          <cell r="L240" t="str">
            <v>B154rlConcrete Curb RenewalCW 3240-R10</v>
          </cell>
        </row>
        <row r="241">
          <cell r="L241" t="str">
            <v>B155rlBarrier (^ mm reveal ht, Dowelled)SD-205,SD-206A</v>
          </cell>
        </row>
        <row r="242">
          <cell r="L242" t="str">
            <v>B155rlBarrier (150 mm reveal ht, Dowelled)SD-205,SD-206A</v>
          </cell>
        </row>
        <row r="243">
          <cell r="L243" t="str">
            <v>B155rlBarrier (180 mm reveal ht, Dowelled)SD-205,SD-206A</v>
          </cell>
        </row>
        <row r="244">
          <cell r="L244" t="str">
            <v>B156rlLess than 3 mm</v>
          </cell>
        </row>
        <row r="245">
          <cell r="L245" t="str">
            <v>B157rl3 m to 30 mm</v>
          </cell>
        </row>
        <row r="246">
          <cell r="L246" t="str">
            <v>B158rlGreater than 30 mm</v>
          </cell>
        </row>
        <row r="247">
          <cell r="L247" t="str">
            <v>B159rlBarrier (^ mm reveal ht, Separate)SD-203A</v>
          </cell>
        </row>
        <row r="248">
          <cell r="L248" t="str">
            <v>B159rlBarrier (150 mm reveal ht, Separate)SD-203A</v>
          </cell>
        </row>
        <row r="249">
          <cell r="L249" t="str">
            <v>B159rlBarrier (180 mm reveal ht, Separate)SD-203A</v>
          </cell>
        </row>
        <row r="250">
          <cell r="L250" t="str">
            <v>B160rlLess than 3 mm</v>
          </cell>
        </row>
        <row r="251">
          <cell r="L251" t="str">
            <v>B161rl3 m to 30 mm</v>
          </cell>
        </row>
        <row r="252">
          <cell r="L252" t="str">
            <v>B162rlGreater than 30 mm</v>
          </cell>
        </row>
        <row r="253">
          <cell r="L253" t="str">
            <v>B163rlBarrier (^ mm reveal ht, Integral)SD-204</v>
          </cell>
        </row>
        <row r="254">
          <cell r="L254" t="str">
            <v>B163rlBarrier (150 mm reveal ht, Integral)SD-204</v>
          </cell>
        </row>
        <row r="255">
          <cell r="L255" t="str">
            <v>B163rlBarrier (180 mm reveal ht, Integral)SD-204</v>
          </cell>
        </row>
        <row r="256">
          <cell r="L256" t="str">
            <v>B164rlLess than 3 mm</v>
          </cell>
        </row>
        <row r="257">
          <cell r="L257" t="str">
            <v>B165rl3 m to 30 mm</v>
          </cell>
        </row>
        <row r="258">
          <cell r="L258" t="str">
            <v>B166rlGreater than 30 mm</v>
          </cell>
        </row>
        <row r="259">
          <cell r="L259" t="str">
            <v>B167rlModified Barrier (^ mm reveal ht, Dowelled)SD-203Bm</v>
          </cell>
        </row>
        <row r="260">
          <cell r="L260" t="str">
            <v>B167rlModified Barrier (150 mm reveal ht, Dowelled)SD-203Bm</v>
          </cell>
        </row>
        <row r="261">
          <cell r="L261" t="str">
            <v>B167rlModified Barrier (180 mm reveal ht, Dowelled)SD-203Bm</v>
          </cell>
        </row>
        <row r="262">
          <cell r="L262" t="str">
            <v>B168rlModified Barrier (^ mm reveal ht Integral)SD-203Bm</v>
          </cell>
        </row>
        <row r="263">
          <cell r="L263" t="str">
            <v>B168rlModified Barrier (150 mm reveal ht Integral)SD-203Bm</v>
          </cell>
        </row>
        <row r="264">
          <cell r="L264" t="str">
            <v>B168rlModified Barrier (180 mm reveal ht Integral)SD-203Bm</v>
          </cell>
        </row>
        <row r="265">
          <cell r="L265" t="str">
            <v>B169rlMountable Curb (180 mm reveal ht Integral)SD-201m</v>
          </cell>
        </row>
        <row r="266">
          <cell r="L266" t="str">
            <v>B170rlCurb and Gutter (^ mm reveal ht, Barrier, Integral, 600 mm width, 150 mm Plain Concrete Pavement)SD-200</v>
          </cell>
        </row>
        <row r="267">
          <cell r="L267" t="str">
            <v>B170rlCurb and Gutter (150 mm reveal ht, Barrier, Integral, 600 mm width, 150 mm Plain Concrete Pavement)SD-200</v>
          </cell>
        </row>
        <row r="268">
          <cell r="L268" t="str">
            <v>B170rlCurb and Gutter (180 mm reveal ht, Barrier, Integral, 600 mm width, 150 mm Plain Concrete Pavement)SD-200</v>
          </cell>
        </row>
        <row r="269">
          <cell r="L269" t="str">
            <v>B171rlLess than 3 mm</v>
          </cell>
        </row>
        <row r="270">
          <cell r="L270" t="str">
            <v>B172rl3 m to 30 mm</v>
          </cell>
        </row>
        <row r="271">
          <cell r="L271" t="str">
            <v>B173rlGreater than 30 mm</v>
          </cell>
        </row>
        <row r="272">
          <cell r="L272" t="str">
            <v>B174rlCurb and Gutter (^ mm reveal ht, Modified Barrier, Integral, - 600 mm width, 150 mm Plain Concrete Pavement)SD-200 SD-203B</v>
          </cell>
        </row>
        <row r="273">
          <cell r="L273" t="str">
            <v>B174rlCurb and Gutter (150 mm reveal ht, Modified Barrier, Integral, - 600 mm width, 150 mm Plain Concrete Pavement)SD-200 SD-203B</v>
          </cell>
        </row>
        <row r="274">
          <cell r="L274" t="str">
            <v>B174rlCurb and Gutter (180 mm reveal ht, Modified Barrier, Integral, - 600 mm width, 150 mm Plain Concrete Pavement)SD-200 SD-203B</v>
          </cell>
        </row>
        <row r="275">
          <cell r="L275" t="str">
            <v>B175rlLess than 3 mm</v>
          </cell>
        </row>
        <row r="276">
          <cell r="L276" t="str">
            <v>B176rl3 m to 30 mm</v>
          </cell>
        </row>
        <row r="277">
          <cell r="L277" t="str">
            <v>B177rlGreater than 30 mm</v>
          </cell>
        </row>
        <row r="278">
          <cell r="L278" t="str">
            <v>B178rlCurb and Gutter (^ mm reveal ht, Lip Curb, Integral, 600 mm width, 150 mm Plain Concrete Pavement)SD-200</v>
          </cell>
        </row>
        <row r="279">
          <cell r="L279" t="str">
            <v>B178rlCurb and Gutter (150 mm reveal ht, Lip Curb, Integral, 600 mm width, 150 mm Plain Concrete Pavement)SD-200</v>
          </cell>
        </row>
        <row r="280">
          <cell r="L280" t="str">
            <v>B178rlCurb and Gutter (180 mm reveal ht, Lip Curb, Integral, 600 mm width, 150 mm Plain Concrete Pavement)SD-200</v>
          </cell>
        </row>
        <row r="281">
          <cell r="L281" t="str">
            <v>B179rlLess than 3 mm</v>
          </cell>
        </row>
        <row r="282">
          <cell r="L282" t="str">
            <v>B180rl3 m to 30 mm</v>
          </cell>
        </row>
        <row r="283">
          <cell r="L283" t="str">
            <v>B181rlGreater than 30 mm</v>
          </cell>
        </row>
        <row r="284">
          <cell r="L284" t="str">
            <v>B182rlLip Curb (40 mm reveal ht, Integral)SD-202Bm</v>
          </cell>
        </row>
        <row r="285">
          <cell r="L285" t="str">
            <v>B183rlModified Lip Curb (^ mm reveal ht, Dowelled)SD-202Cm</v>
          </cell>
        </row>
        <row r="286">
          <cell r="L286" t="str">
            <v>B183rlModified Lip Curb (75 mm reveal ht, Dowelled)SD-202Cm</v>
          </cell>
        </row>
        <row r="287">
          <cell r="L287" t="str">
            <v>B184rlCurb Ramp (8-12 mm reveal ht, Integral)SD-229C,Dm</v>
          </cell>
        </row>
        <row r="288">
          <cell r="L288" t="str">
            <v>B184rlACurb Ramp (8-12 mm reveal ht, Monolithic)SD-229C,Dm</v>
          </cell>
        </row>
        <row r="289">
          <cell r="L289" t="str">
            <v>B185rlSafety Curb (^ mm reveal ht)SD-206Bm</v>
          </cell>
        </row>
        <row r="290">
          <cell r="L290" t="str">
            <v>B185rlASplash Strip (180 mm reveal ht, Monolithic Barrier Curb, 750 mm width)SD-223Am</v>
          </cell>
        </row>
        <row r="291">
          <cell r="L291" t="str">
            <v>B185rlBSplash Strip (150 mm reveal ht, Monolithic Barrier Curb, 750 mm width)SD-223Am</v>
          </cell>
        </row>
        <row r="292">
          <cell r="L292" t="str">
            <v>B185rlCSplash Strip (150 mm reveal ht, Monolithic Modified Barrier Curb, 750 mm width)SD-223Am</v>
          </cell>
        </row>
        <row r="293">
          <cell r="L293" t="str">
            <v>B185rlDSplash Strip, ( Separate, 600 mm width)SD-223Bm</v>
          </cell>
        </row>
        <row r="294">
          <cell r="L294" t="str">
            <v>B186rlSplash Strip (^ mm reveal ht, Barrier Curb, Integral, 600 mm width)SD-227Bm</v>
          </cell>
        </row>
        <row r="295">
          <cell r="L295" t="str">
            <v>B186rlSplash Strip (150 mm reveal ht, Barrier Curb, Integral, 600 mm width)SD-227Bm</v>
          </cell>
        </row>
        <row r="296">
          <cell r="L296" t="str">
            <v>B186rlSplash Strip (180 mm reveal ht, Barrier Curb, Integral, 600 mm width)SD-227Bm</v>
          </cell>
        </row>
        <row r="297">
          <cell r="L297" t="str">
            <v>B187rlSplash Strip (^ mm reveal ht, Modified Barrier Curb, Integral, 600 mm width)SD-227B SD-203Bm</v>
          </cell>
        </row>
        <row r="298">
          <cell r="L298" t="str">
            <v>B187rlSplash Strip (150 mm reveal ht, Modified Barrier Curb, Integral, 600 mm width)SD-227B SD-203Bm</v>
          </cell>
        </row>
        <row r="299">
          <cell r="L299" t="str">
            <v>B187rlSplash Strip (180 mm reveal ht, Modified Barrier Curb, Integral, 600 mm width)SD-227B SD-203Bm</v>
          </cell>
        </row>
        <row r="300">
          <cell r="L300" t="str">
            <v>B188Supply and Installation of Dowel AssembliesCW 3310-R17m</v>
          </cell>
        </row>
        <row r="301">
          <cell r="L301" t="str">
            <v>B189Regrading Existing Interlocking Paving StonesCW 3330-R5m²</v>
          </cell>
        </row>
        <row r="302">
          <cell r="L302" t="str">
            <v>B190Construction of Asphaltic Concrete OverlayCW 3410-R11</v>
          </cell>
        </row>
        <row r="303">
          <cell r="L303" t="str">
            <v>B191Main Line Paving</v>
          </cell>
        </row>
        <row r="304">
          <cell r="L304" t="str">
            <v>B193Type IAtonne</v>
          </cell>
        </row>
        <row r="305">
          <cell r="L305" t="str">
            <v>B192Type Itonne</v>
          </cell>
        </row>
        <row r="306">
          <cell r="L306" t="str">
            <v>B194Tie-ins and Approaches</v>
          </cell>
        </row>
        <row r="307">
          <cell r="L307" t="str">
            <v>B195Type IAtonne</v>
          </cell>
        </row>
        <row r="308">
          <cell r="L308" t="str">
            <v>B196Type Itonne</v>
          </cell>
        </row>
        <row r="309">
          <cell r="L309" t="str">
            <v>B197Type IItonne</v>
          </cell>
        </row>
        <row r="310">
          <cell r="L310" t="str">
            <v>B198Construction of Asphaltic Concrete Base Course (Type III)CW 3410-R11tonne</v>
          </cell>
        </row>
        <row r="311">
          <cell r="L311" t="str">
            <v>B199Construction of Asphalt PatchesCW 3410-R11m²</v>
          </cell>
        </row>
        <row r="312">
          <cell r="L312" t="str">
            <v>B200Planing of PavementCW 3450-R6</v>
          </cell>
        </row>
        <row r="313">
          <cell r="L313" t="str">
            <v>B2011 - 50 mm Depth (Asphalt)m²</v>
          </cell>
        </row>
        <row r="314">
          <cell r="L314" t="str">
            <v>B20250 - 100 mm Depth (Asphalt)m²</v>
          </cell>
        </row>
        <row r="315">
          <cell r="L315" t="str">
            <v>B2031 - 50 mm Depth (Concrete)m²</v>
          </cell>
        </row>
        <row r="316">
          <cell r="L316" t="str">
            <v>B20450 - 100 mm Depth (Concrete)m²</v>
          </cell>
        </row>
        <row r="317">
          <cell r="L317" t="str">
            <v>B205Moisture Barrier/Stress Absorption Geotextile Fabricm²</v>
          </cell>
        </row>
        <row r="318">
          <cell r="L318" t="str">
            <v>B206Pavement Repair Fabricm²</v>
          </cell>
        </row>
        <row r="319">
          <cell r="L319" t="str">
            <v>B207Pavement Patchingm²</v>
          </cell>
        </row>
        <row r="320">
          <cell r="L320" t="str">
            <v>B208Crack and Seating Pavementm²</v>
          </cell>
        </row>
        <row r="321">
          <cell r="L321" t="str">
            <v>B209Partial Depth Saw-Cuttingm</v>
          </cell>
        </row>
        <row r="322">
          <cell r="L322" t="str">
            <v>B219Detectable Warning Surface TilesCW 3326-R3each</v>
          </cell>
        </row>
        <row r="323">
          <cell r="L323" t="str">
            <v>B221LAST USED CODE FOR SECTION</v>
          </cell>
        </row>
        <row r="324">
          <cell r="L324" t="str">
            <v>ROADWORK - NEW CONSTRUCTION</v>
          </cell>
        </row>
        <row r="325">
          <cell r="L325" t="str">
            <v>C001Concrete Pavements, Median Slabs, Bull-noses, and Safety MediansCW 3310-R17</v>
          </cell>
        </row>
        <row r="326">
          <cell r="L326" t="str">
            <v>C002Construction of 250 mm Concrete Pavement (Reinforced)m²</v>
          </cell>
        </row>
        <row r="327">
          <cell r="L327" t="str">
            <v>C003Pay Item Removed</v>
          </cell>
        </row>
        <row r="328">
          <cell r="L328" t="str">
            <v>C004Construction of 250 mm Concrete Pavement (Plain-Dowelled)m²</v>
          </cell>
        </row>
        <row r="329">
          <cell r="L329" t="str">
            <v>C005Construction of 230 mm Concrete Pavement (Reinforced)m²</v>
          </cell>
        </row>
        <row r="330">
          <cell r="L330" t="str">
            <v>C006Pay Item Removed</v>
          </cell>
        </row>
        <row r="331">
          <cell r="L331" t="str">
            <v>C007Construction of 230 mm Concrete Pavement (Plain-Dowelled)m²</v>
          </cell>
        </row>
        <row r="332">
          <cell r="L332" t="str">
            <v>C008Construction of 200 mm Concrete Pavement (Reinforced)m²</v>
          </cell>
        </row>
        <row r="333">
          <cell r="L333" t="str">
            <v>C009Pay Item Removed</v>
          </cell>
        </row>
        <row r="334">
          <cell r="L334" t="str">
            <v>C010Construction of 200 mm Concrete Pavement (Plain-Dowelled)m²</v>
          </cell>
        </row>
        <row r="335">
          <cell r="L335" t="str">
            <v>C011Construction of 150 mm Concrete Pavement (Reinforced)m²</v>
          </cell>
        </row>
        <row r="336">
          <cell r="L336" t="str">
            <v>C012Pay Item Removed</v>
          </cell>
        </row>
        <row r="337">
          <cell r="L337" t="str">
            <v>C013Construction of 150 mm Concrete Pavement (Plain-Dowelled)m²</v>
          </cell>
        </row>
        <row r="338">
          <cell r="L338" t="str">
            <v>C014Construction of Concrete Median SlabsSD-227Am²</v>
          </cell>
        </row>
        <row r="339">
          <cell r="L339" t="str">
            <v>C015Construction of Monolithic Concrete Median SlabsSD-226Am²</v>
          </cell>
        </row>
        <row r="340">
          <cell r="L340" t="str">
            <v>C016Construction of Concrete Safety MediansSD-226Bm²</v>
          </cell>
        </row>
        <row r="341">
          <cell r="L341" t="str">
            <v>C017Construction of Monolithic Curb and SidewalkSD-228Bm²</v>
          </cell>
        </row>
        <row r="342">
          <cell r="L342" t="str">
            <v>C018Construction of Monolithic Concrete Bull-nosesSD-227Cm²</v>
          </cell>
        </row>
        <row r="343">
          <cell r="L343" t="str">
            <v>C019Concrete Pavements for Early OpeningCW 3310-R17</v>
          </cell>
        </row>
        <row r="344">
          <cell r="L344" t="str">
            <v>C020Construction of 250 mm Concrete Pavement for Early Opening ^ (Reinforced)m²</v>
          </cell>
        </row>
        <row r="345">
          <cell r="L345" t="str">
            <v>C020Construction of 250 mm Concrete Pavement for Early Opening 24 Hour (Reinforced)m²</v>
          </cell>
        </row>
        <row r="346">
          <cell r="L346" t="str">
            <v>C020Construction of 250 mm Concrete Pavement for Early Opening 72 Hour (Reinforced)m²</v>
          </cell>
        </row>
        <row r="347">
          <cell r="L347" t="str">
            <v>C021Pay Item Removed</v>
          </cell>
        </row>
        <row r="348">
          <cell r="L348" t="str">
            <v>C022Construction of 250 mm Concrete Pavement for Early Opening ^ (Plain-Dowelled)m²</v>
          </cell>
        </row>
        <row r="349">
          <cell r="L349" t="str">
            <v>C022Construction of 250 mm Concrete Pavement for Early Opening 24 Hour (Plain-Dowelled)m²</v>
          </cell>
        </row>
        <row r="350">
          <cell r="L350" t="str">
            <v>C023Construction of 230 mm Concrete Pavement for Early Opening ^ (Reinforced)m²</v>
          </cell>
        </row>
        <row r="351">
          <cell r="L351" t="str">
            <v>C023Construction of 230 mm Concrete Pavement for Early Opening 24 Hour (Reinforced)m²</v>
          </cell>
        </row>
        <row r="352">
          <cell r="L352" t="str">
            <v>C023Construction of 230 mm Concrete Pavement for Early Opening 72 Hour (Reinforced)m²</v>
          </cell>
        </row>
        <row r="353">
          <cell r="L353" t="str">
            <v>C024Pay Item Removed</v>
          </cell>
        </row>
        <row r="354">
          <cell r="L354" t="str">
            <v>C025Construction of 230 mm Concrete Pavement for Early Opening ^ (Plain-Dowelled)m²</v>
          </cell>
        </row>
        <row r="355">
          <cell r="L355" t="str">
            <v>C025Construction of 230 mm Concrete Pavement for Early Opening 24 Hour (Plain-Dowelled)m²</v>
          </cell>
        </row>
        <row r="356">
          <cell r="L356" t="str">
            <v>C025Construction of 230 mm Concrete Pavement for Early Opening 72 Hour (Plain-Dowelled)m²</v>
          </cell>
        </row>
        <row r="357">
          <cell r="L357" t="str">
            <v>C026Construction of 200 mm Concrete Pavement for Early Opening ^ (Reinforced)m²</v>
          </cell>
        </row>
        <row r="358">
          <cell r="L358" t="str">
            <v>C026Construction of 200 mm Concrete Pavement for Early Opening 24 Hour (Reinforced)m²</v>
          </cell>
        </row>
        <row r="359">
          <cell r="L359" t="str">
            <v>C026Construction of 200 mm Concrete Pavement for Early Opening 72 Hour (Reinforced)m²</v>
          </cell>
        </row>
        <row r="360">
          <cell r="L360" t="str">
            <v>C027Pay Item Removed</v>
          </cell>
        </row>
        <row r="361">
          <cell r="L361" t="str">
            <v>C028Construction of 200 mm Concrete Pavement for Early Opening ^ (Plain-Dowelled)m²</v>
          </cell>
        </row>
        <row r="362">
          <cell r="L362" t="str">
            <v>C028Construction of 200 mm Concrete Pavement for Early Opening 24 Hour (Plain-Dowelled)m²</v>
          </cell>
        </row>
        <row r="363">
          <cell r="L363" t="str">
            <v>C029Construction of 150 mm Concrete Pavement for Early Opening ^ (Reinforced)m²</v>
          </cell>
        </row>
        <row r="364">
          <cell r="L364" t="str">
            <v>C029Construction of 150 mm Concrete Pavement for Early Opening 24 Hour (Reinforced)m²</v>
          </cell>
        </row>
        <row r="365">
          <cell r="L365" t="str">
            <v>C029Construction of 150 mm Concrete Pavement for Early Opening 72 Hour (Reinforced)m²</v>
          </cell>
        </row>
        <row r="366">
          <cell r="L366" t="str">
            <v>C030Pay Item Removed</v>
          </cell>
        </row>
        <row r="367">
          <cell r="L367" t="str">
            <v>C031Construction of 150 mm Concrete Pavement for Early Opening ^ (Plain-Dowelled)m²</v>
          </cell>
        </row>
        <row r="368">
          <cell r="L368" t="str">
            <v>C031Construction of 150 mm Concrete Pavement for Early Opening 24 Hour (Plain-Dowelled)m²</v>
          </cell>
        </row>
        <row r="369">
          <cell r="L369" t="str">
            <v>C031Construction of 150 mm Concrete Pavement for Early Opening 72 Hour (Plain-Dowelled)m²</v>
          </cell>
        </row>
        <row r="370">
          <cell r="L370" t="str">
            <v>C032Concrete Curbs, Curb and Gutter, and Splash StripsCW 3310-R17</v>
          </cell>
        </row>
        <row r="371">
          <cell r="L371" t="str">
            <v>C033Construction of Barrier (^ mm ht, Dowelled)SD-205m</v>
          </cell>
        </row>
        <row r="372">
          <cell r="L372" t="str">
            <v>C033Construction of Barrier (150 mm ht, Dowelled)SD-205m</v>
          </cell>
        </row>
        <row r="373">
          <cell r="L373" t="str">
            <v>C033Construction of Barrier (180 mm ht, Dowelled)SD-205m</v>
          </cell>
        </row>
        <row r="374">
          <cell r="L374" t="str">
            <v>C034Construction of Barrier (^ mm ht, Separate)SD-203Am</v>
          </cell>
        </row>
        <row r="375">
          <cell r="L375" t="str">
            <v>C034Construction of Barrier (150 mm ht, Separate)SD-203Am</v>
          </cell>
        </row>
        <row r="376">
          <cell r="L376" t="str">
            <v>C034Construction of Barrier (180 mm ht, Separate)SD-203Am</v>
          </cell>
        </row>
        <row r="377">
          <cell r="L377" t="str">
            <v>C035Construction of Barrier (^ mm ht, Integral)SD-204m</v>
          </cell>
        </row>
        <row r="378">
          <cell r="L378" t="str">
            <v>C035Construction of Barrier (150 mm ht, Integral)SD-204m</v>
          </cell>
        </row>
        <row r="379">
          <cell r="L379" t="str">
            <v>C035Construction of Barrier (180 mm ht, Integral)SD-204m</v>
          </cell>
        </row>
        <row r="380">
          <cell r="L380" t="str">
            <v>C036Construction of Modified Barrier (^ mm ht, Dowelled)SD-203Bm</v>
          </cell>
        </row>
        <row r="381">
          <cell r="L381" t="str">
            <v>C036Construction of Modified Barrier (150 mm ht, Dowelled)SD-203Bm</v>
          </cell>
        </row>
        <row r="382">
          <cell r="L382" t="str">
            <v>C036Construction of Modified Barrier (180 mm ht, Dowelled)SD-203Bm</v>
          </cell>
        </row>
        <row r="383">
          <cell r="L383" t="str">
            <v>C037Construction of Modified Barrier (^ mm ht, Integral)SD-203Bm</v>
          </cell>
        </row>
        <row r="384">
          <cell r="L384" t="str">
            <v>C037Construction of Modified Barrier (150 mm ht, Integral)SD-203Bm</v>
          </cell>
        </row>
        <row r="385">
          <cell r="L385" t="str">
            <v>C037Construction of Modified Barrier (180 mm ht, Integral)SD-203Bm</v>
          </cell>
        </row>
        <row r="386">
          <cell r="L386" t="str">
            <v>C038Construction of Curb and Gutter (^mm ht, Barrier, Integral, 600 mm width, 150 mm Plain Concrete Pavement)SD-200m</v>
          </cell>
        </row>
        <row r="387">
          <cell r="L387" t="str">
            <v>C038Construction of Curb and Gutter (180 mm ht, Barrier, Integral, 600 mm width, 150 mm Plain Concrete Pavement)SD-200m</v>
          </cell>
        </row>
        <row r="388">
          <cell r="L388" t="str">
            <v>C038Construction of Curb and Gutter (180 mm ht, Barrier, Integral, 600 mm width, 150 mm Plain Concrete Pavement)SD-200m</v>
          </cell>
        </row>
        <row r="389">
          <cell r="L389" t="str">
            <v>C039Construction of Curb and Gutter (^ mm ht, Modified Barrier, Integral, 600 mm width, 150 mm Plain Concrete Pavement)SD-200 SD-203Bm</v>
          </cell>
        </row>
        <row r="390">
          <cell r="L390" t="str">
            <v>C039Construction of Curb and Gutter (180 mm ht, Modified Barrier, Integral, 600 mm width, 150 mm Plain Concrete Pavement)SD-200 SD-203Bm</v>
          </cell>
        </row>
        <row r="391">
          <cell r="L391" t="str">
            <v>C040Construction of Curb and Gutter (40 mm ht, Lip Curb, Integral, 600 mm width, 150 mm Plain Concrete Pavement)SD-200 SD-202Bm</v>
          </cell>
        </row>
        <row r="392">
          <cell r="L392" t="str">
            <v>C041Construction of Curb and Gutter (8-12 mm ht, Curb Ramp, Integral, 600 mm width, 150 mm Plain Concrete Pavement)SD-200 SD-229Em</v>
          </cell>
        </row>
        <row r="393">
          <cell r="L393" t="str">
            <v>C042Construction of Mountable Curb ^ (Integral)SD-201m</v>
          </cell>
        </row>
        <row r="394">
          <cell r="L394" t="str">
            <v>C042Construction of Mountable Curb 120 mm (Integral)SD-201m</v>
          </cell>
        </row>
        <row r="395">
          <cell r="L395" t="str">
            <v>C043Construction of Lip Curb (125 mm ht, Integral)m</v>
          </cell>
        </row>
        <row r="396">
          <cell r="L396" t="str">
            <v>C044Construction of Lip Curb (75 mm ht, Integral)SD-202Am</v>
          </cell>
        </row>
        <row r="397">
          <cell r="L397" t="str">
            <v>C045Construction of Lip Curb (40 mm ht, Integral)SD-202Bm</v>
          </cell>
        </row>
        <row r="398">
          <cell r="L398" t="str">
            <v>C046Construction of Curb Ramp (8-12 mm ht, Integral)SD-229Cm</v>
          </cell>
        </row>
        <row r="399">
          <cell r="L399" t="str">
            <v>C046AConstruction of Curb Ramp (8-12 mm ht, Monolithic)SD-229Cm</v>
          </cell>
        </row>
        <row r="400">
          <cell r="L400" t="str">
            <v>C047Construction of Safety Curb (^ mm ht)SD-206Bm</v>
          </cell>
        </row>
        <row r="401">
          <cell r="L401" t="str">
            <v>C047AConstruction of Splash Strip (180 mm ht, Monolithic Barrier Curb, 750 mm width)SD-223Am</v>
          </cell>
        </row>
        <row r="402">
          <cell r="L402" t="str">
            <v>C047BConstruction of Splash Strip (180 mm ht, Monolithic Modified Barrier Curb, 750 mm width)SD-223Am</v>
          </cell>
        </row>
        <row r="403">
          <cell r="L403" t="str">
            <v>C047CConstruction of Splash Strip, ( Separate, 600 mm width)SD-223Bm</v>
          </cell>
        </row>
        <row r="404">
          <cell r="L404" t="str">
            <v>C048Pay Item Removed</v>
          </cell>
        </row>
        <row r="405">
          <cell r="L405" t="str">
            <v>C049Pay Item Removed</v>
          </cell>
        </row>
        <row r="406">
          <cell r="L406" t="str">
            <v>C050Supply and Installation of Dowel AssembliesCW 3310-R17m</v>
          </cell>
        </row>
        <row r="407">
          <cell r="L407" t="str">
            <v>C051100 mm Concrete SidewalkCW 3325-R5m²</v>
          </cell>
        </row>
        <row r="408">
          <cell r="L408" t="str">
            <v>C052Interlocking Paving StonesCW 3330-R5m²</v>
          </cell>
        </row>
        <row r="409">
          <cell r="L409" t="str">
            <v>C053Supplying and Placing Limestone Sub-baseCW 3330-R5tonne</v>
          </cell>
        </row>
        <row r="410">
          <cell r="L410" t="str">
            <v>C054AInterlocking Paving StonesCW 3335-R1m²</v>
          </cell>
        </row>
        <row r="411">
          <cell r="L411" t="str">
            <v>C054Lean Concrete BaseCW 3335-R1m²</v>
          </cell>
        </row>
        <row r="412">
          <cell r="L412" t="str">
            <v>C055Construction of Asphaltic Concrete PavementsCW 3410-R11</v>
          </cell>
        </row>
        <row r="413">
          <cell r="L413" t="str">
            <v>C056Main Line Paving</v>
          </cell>
        </row>
        <row r="414">
          <cell r="L414" t="str">
            <v>C058Type IAtonne</v>
          </cell>
        </row>
        <row r="415">
          <cell r="L415" t="str">
            <v>C057Type Itonne</v>
          </cell>
        </row>
        <row r="416">
          <cell r="L416" t="str">
            <v>C059Tie-ins and Approaches</v>
          </cell>
        </row>
        <row r="417">
          <cell r="L417" t="str">
            <v>C060Type IAtonne</v>
          </cell>
        </row>
        <row r="418">
          <cell r="L418" t="str">
            <v>C061Type Itonne</v>
          </cell>
        </row>
        <row r="419">
          <cell r="L419" t="str">
            <v>C062Type IItonne</v>
          </cell>
        </row>
        <row r="420">
          <cell r="L420" t="str">
            <v>C063Construction of Asphaltic Concrete Base Course (Type III)CW 3410-R11tonne</v>
          </cell>
        </row>
        <row r="421">
          <cell r="L421" t="str">
            <v>C064Construction of Asphalt PatchesCW 3410-R11m²</v>
          </cell>
        </row>
        <row r="422">
          <cell r="L422" t="str">
            <v>C064LAST USED CODE FOR SECTION</v>
          </cell>
        </row>
        <row r="423">
          <cell r="L423" t="str">
            <v>JOINT AND CRACK SEALING</v>
          </cell>
        </row>
        <row r="424">
          <cell r="L424" t="str">
            <v>D001Joint SealingCW 3250-R7m</v>
          </cell>
        </row>
        <row r="425">
          <cell r="L425" t="str">
            <v>D002Crack SealingCW 3250-R7</v>
          </cell>
        </row>
        <row r="426">
          <cell r="L426" t="str">
            <v>D0032 mm to 10 mm Widem</v>
          </cell>
        </row>
        <row r="427">
          <cell r="L427" t="str">
            <v>D004&gt;10 mm to 25 mm Widem</v>
          </cell>
        </row>
        <row r="428">
          <cell r="L428" t="str">
            <v>D005Longitudinal Joint &amp; Crack Filling ( &gt; 25 mm in width )CW 3250-R7m</v>
          </cell>
        </row>
        <row r="429">
          <cell r="L429" t="str">
            <v>D006Reflective Crack MaintenanceCW 3250-R7m</v>
          </cell>
        </row>
        <row r="430">
          <cell r="L430" t="str">
            <v>D006LAST USED CODE FOR SECTION</v>
          </cell>
        </row>
        <row r="431">
          <cell r="L431" t="str">
            <v>ASSOCIATED DRAINAGE AND UNDERGROUND WORKS</v>
          </cell>
        </row>
        <row r="432">
          <cell r="L432" t="str">
            <v>E001Pay Item Removed</v>
          </cell>
        </row>
        <row r="433">
          <cell r="L433" t="str">
            <v>E002Pay Item Removed</v>
          </cell>
        </row>
        <row r="434">
          <cell r="L434" t="str">
            <v>E003Catch BasinCW 2130-R12</v>
          </cell>
        </row>
        <row r="435">
          <cell r="L435" t="str">
            <v>E004SD-024, 1200 mm deepeach</v>
          </cell>
        </row>
        <row r="436">
          <cell r="L436" t="str">
            <v>E004ASD-024, 1800 mm deepeach</v>
          </cell>
        </row>
        <row r="437">
          <cell r="L437" t="str">
            <v>E005SD-025, 1200 mm deepeach</v>
          </cell>
        </row>
        <row r="438">
          <cell r="L438" t="str">
            <v>E005ASD-025, 1800 mm deepeach</v>
          </cell>
        </row>
        <row r="439">
          <cell r="L439" t="str">
            <v>E006Catch PitCW 2130-R12</v>
          </cell>
        </row>
        <row r="440">
          <cell r="L440" t="str">
            <v>E007SD-023each</v>
          </cell>
        </row>
        <row r="441">
          <cell r="L441" t="str">
            <v>E007ARemove and Replace Existing Catch BasinCW 2130-R12</v>
          </cell>
        </row>
        <row r="442">
          <cell r="L442" t="str">
            <v>E007BSD-024each</v>
          </cell>
        </row>
        <row r="443">
          <cell r="L443" t="str">
            <v>E007CSD-025each</v>
          </cell>
        </row>
        <row r="444">
          <cell r="L444" t="str">
            <v>E007DRemove and Replace Existing Catch PitCW 2130-R12</v>
          </cell>
        </row>
        <row r="445">
          <cell r="L445" t="str">
            <v>E007ESD-023each</v>
          </cell>
        </row>
        <row r="446">
          <cell r="L446" t="str">
            <v>E008Sewer ServiceCW 2130-R12</v>
          </cell>
        </row>
        <row r="447">
          <cell r="L447" t="str">
            <v>E009^ mm, ^</v>
          </cell>
        </row>
        <row r="448">
          <cell r="L448" t="str">
            <v>E009150 mm, PVC</v>
          </cell>
        </row>
        <row r="449">
          <cell r="L449" t="str">
            <v>E010In a Trench, Class ^ Type ^ Bedding, Class 2 Backfillm</v>
          </cell>
        </row>
        <row r="450">
          <cell r="L450" t="str">
            <v>E011Trenchless Installation, Class ^ Type ^ Bedding, Class ^ Backfillm</v>
          </cell>
        </row>
        <row r="451">
          <cell r="L451" t="str">
            <v>E012Drainage Connection PipeCW 2130-R12m</v>
          </cell>
        </row>
        <row r="452">
          <cell r="L452" t="str">
            <v>E013Sewer Service RisersCW 2130-R12</v>
          </cell>
        </row>
        <row r="453">
          <cell r="L453" t="str">
            <v>E014^ mm</v>
          </cell>
        </row>
        <row r="454">
          <cell r="L454" t="str">
            <v>E014150 mm</v>
          </cell>
        </row>
        <row r="455">
          <cell r="L455" t="str">
            <v>E015SD-014vert. m</v>
          </cell>
        </row>
        <row r="456">
          <cell r="L456" t="str">
            <v>E016SD-015vert. m</v>
          </cell>
        </row>
        <row r="457">
          <cell r="L457" t="str">
            <v>E017Sewer Repair - Up to 3.0 Meters LongCW 2130-R12</v>
          </cell>
        </row>
        <row r="458">
          <cell r="L458" t="str">
            <v>E017A150 mm</v>
          </cell>
        </row>
        <row r="459">
          <cell r="L459" t="str">
            <v>E017BClass ^ Backfilleach</v>
          </cell>
        </row>
        <row r="460">
          <cell r="L460" t="str">
            <v>E017C200 mm</v>
          </cell>
        </row>
        <row r="461">
          <cell r="L461" t="str">
            <v>E017DClass ^ Backfilleach</v>
          </cell>
        </row>
        <row r="462">
          <cell r="L462" t="str">
            <v>E017E250 mm</v>
          </cell>
        </row>
        <row r="463">
          <cell r="L463" t="str">
            <v>E017FClass ^ Backfilleach</v>
          </cell>
        </row>
        <row r="464">
          <cell r="L464" t="str">
            <v>E017G300 mm</v>
          </cell>
        </row>
        <row r="465">
          <cell r="L465" t="str">
            <v>E017HClass ^ Backfilleach</v>
          </cell>
        </row>
        <row r="466">
          <cell r="L466" t="str">
            <v>E017I375mm</v>
          </cell>
        </row>
        <row r="467">
          <cell r="L467" t="str">
            <v>E017JClass ^ Backfilleach</v>
          </cell>
        </row>
        <row r="468">
          <cell r="L468" t="str">
            <v>E017K450 mm</v>
          </cell>
        </row>
        <row r="469">
          <cell r="L469" t="str">
            <v>E017LClass ^ Backfilleach</v>
          </cell>
        </row>
        <row r="470">
          <cell r="L470" t="str">
            <v>E017M600 mm</v>
          </cell>
        </row>
        <row r="471">
          <cell r="L471" t="str">
            <v>E017NClass ^ Backfilleach</v>
          </cell>
        </row>
        <row r="472">
          <cell r="L472" t="str">
            <v>E018^ mm</v>
          </cell>
        </row>
        <row r="473">
          <cell r="L473" t="str">
            <v>E019Class ^ Backfilleach</v>
          </cell>
        </row>
        <row r="474">
          <cell r="L474" t="str">
            <v>E020Sewer Repair - In Addition to First 3.0 MetersCW 2130-R12</v>
          </cell>
        </row>
        <row r="475">
          <cell r="L475" t="str">
            <v>E020A150 mm</v>
          </cell>
        </row>
        <row r="476">
          <cell r="L476" t="str">
            <v>E020BClass ^ Backfillm</v>
          </cell>
        </row>
        <row r="477">
          <cell r="L477" t="str">
            <v>E020C200 mm</v>
          </cell>
        </row>
        <row r="478">
          <cell r="L478" t="str">
            <v>E020DClass ^ Backfillm</v>
          </cell>
        </row>
        <row r="479">
          <cell r="L479" t="str">
            <v>E020E250 mm</v>
          </cell>
        </row>
        <row r="480">
          <cell r="L480" t="str">
            <v>E020FClass ^ Backfillm</v>
          </cell>
        </row>
        <row r="481">
          <cell r="L481" t="str">
            <v>E020G300 mm</v>
          </cell>
        </row>
        <row r="482">
          <cell r="L482" t="str">
            <v>E020HClass ^ Backfillm</v>
          </cell>
        </row>
        <row r="483">
          <cell r="L483" t="str">
            <v>E020I375 mm</v>
          </cell>
        </row>
        <row r="484">
          <cell r="L484" t="str">
            <v>E020JClass ^ Backfillm</v>
          </cell>
        </row>
        <row r="485">
          <cell r="L485" t="str">
            <v>E020K450 mm</v>
          </cell>
        </row>
        <row r="486">
          <cell r="L486" t="str">
            <v>E020LClass ^ Backfillm</v>
          </cell>
        </row>
        <row r="487">
          <cell r="L487" t="str">
            <v>E020M600 mm</v>
          </cell>
        </row>
        <row r="488">
          <cell r="L488" t="str">
            <v>E020NClass ^ Backfillm</v>
          </cell>
        </row>
        <row r="489">
          <cell r="L489" t="str">
            <v>E021^ mm</v>
          </cell>
        </row>
        <row r="490">
          <cell r="L490" t="str">
            <v>E022Class ^ Backfillm</v>
          </cell>
        </row>
        <row r="491">
          <cell r="L491" t="str">
            <v>E022ASewer Inspection ( following repair)CW2145-R3</v>
          </cell>
        </row>
        <row r="492">
          <cell r="L492" t="str">
            <v>E022B150 mm, ^m</v>
          </cell>
        </row>
        <row r="493">
          <cell r="L493" t="str">
            <v>E022C200 mm, ^m</v>
          </cell>
        </row>
        <row r="494">
          <cell r="L494" t="str">
            <v>E022D250 mm, ^m</v>
          </cell>
        </row>
        <row r="495">
          <cell r="L495" t="str">
            <v>E022E300 mm, ^m</v>
          </cell>
        </row>
        <row r="496">
          <cell r="L496" t="str">
            <v>E022F375 mm, ^m</v>
          </cell>
        </row>
        <row r="497">
          <cell r="L497" t="str">
            <v>E022G450 mm, ^m</v>
          </cell>
        </row>
        <row r="498">
          <cell r="L498" t="str">
            <v>E022H600 mm, ^m</v>
          </cell>
        </row>
        <row r="499">
          <cell r="L499" t="str">
            <v>E022I^ mm, ^m</v>
          </cell>
        </row>
        <row r="500">
          <cell r="L500" t="str">
            <v>E023Frames &amp; CoversCW3210-R8</v>
          </cell>
        </row>
        <row r="501">
          <cell r="L501" t="str">
            <v>E024AP-006 - Standard Frame for Manhole and Catch Basineach</v>
          </cell>
        </row>
        <row r="502">
          <cell r="L502" t="str">
            <v>E025AP-007 - Standard Solid Cover for Standard Frameeach</v>
          </cell>
        </row>
        <row r="503">
          <cell r="L503" t="str">
            <v>E026AP-008 - Standard Grated Cover for Standard Frameeach</v>
          </cell>
        </row>
        <row r="504">
          <cell r="L504" t="str">
            <v>E026AAP-009 - Beehive Manhole Covereach</v>
          </cell>
        </row>
        <row r="505">
          <cell r="L505" t="str">
            <v>E027Pay Item Removed</v>
          </cell>
        </row>
        <row r="506">
          <cell r="L506" t="str">
            <v>E028AP-011 - Barrier Curb and Gutter Frameeach</v>
          </cell>
        </row>
        <row r="507">
          <cell r="L507" t="str">
            <v>E029AP-012 - Barrier Curb and Gutter Covereach</v>
          </cell>
        </row>
        <row r="508">
          <cell r="L508" t="str">
            <v>E030Pay Item Removed</v>
          </cell>
        </row>
        <row r="509">
          <cell r="L509" t="str">
            <v>E031AP-015 - Mountable Curb and Gutter Frameeach</v>
          </cell>
        </row>
        <row r="510">
          <cell r="L510" t="str">
            <v>E031AAP-016 - Mountable Curb and Gutter Covereach</v>
          </cell>
        </row>
        <row r="511">
          <cell r="L511" t="str">
            <v>E031BAP-017 - Mountable Curb and Gutter Paving Covereach</v>
          </cell>
        </row>
        <row r="512">
          <cell r="L512" t="str">
            <v>E031CAP-018 - Modified Barrier Curb and Gutter Frameeach</v>
          </cell>
        </row>
        <row r="513">
          <cell r="L513" t="str">
            <v>E031DAP-019 - Modified Barrier Curb and Gutter Covereach</v>
          </cell>
        </row>
        <row r="514">
          <cell r="L514" t="str">
            <v>E031EAP-021 - Integrated Side Inlet Covereach</v>
          </cell>
        </row>
        <row r="515">
          <cell r="L515" t="str">
            <v>E032Connecting to Existing ManholeCW 2130-R12</v>
          </cell>
        </row>
        <row r="516">
          <cell r="L516" t="str">
            <v>E033^ mm Catch Basin Leadeach</v>
          </cell>
        </row>
        <row r="517">
          <cell r="L517" t="str">
            <v>E033200 mm Catch Basin Leadeach</v>
          </cell>
        </row>
        <row r="518">
          <cell r="L518" t="str">
            <v>E033250 mm Catch Basin Leadeach</v>
          </cell>
        </row>
        <row r="519">
          <cell r="L519" t="str">
            <v>E034Connecting to Existing Catch BasinCW 2130-R12</v>
          </cell>
        </row>
        <row r="520">
          <cell r="L520" t="str">
            <v>E035^ mm Drainage Connection Pipeeach</v>
          </cell>
        </row>
        <row r="521">
          <cell r="L521" t="str">
            <v>E035200 mm Drainage Connection Pipeeach</v>
          </cell>
        </row>
        <row r="522">
          <cell r="L522" t="str">
            <v>E035250 mm Drainage Connection Pipeeach</v>
          </cell>
        </row>
        <row r="523">
          <cell r="L523" t="str">
            <v>E035AConnecting to Existing Catch PitCW 2130-R12</v>
          </cell>
        </row>
        <row r="524">
          <cell r="L524" t="str">
            <v>E035B^ mm Drainage Connection Inlet Pipeeach</v>
          </cell>
        </row>
        <row r="525">
          <cell r="L525" t="str">
            <v>E035B200 mm Drainage Connection Inlet Pipeeach</v>
          </cell>
        </row>
        <row r="526">
          <cell r="L526" t="str">
            <v>E035B250 mm Drainage Connection Inlet Pipeeach</v>
          </cell>
        </row>
        <row r="527">
          <cell r="L527" t="str">
            <v>E035CConnecting to Existing Inlet BoxCW 2130-R12</v>
          </cell>
        </row>
        <row r="528">
          <cell r="L528" t="str">
            <v>E035D^ mm Drainage Connection Inlet Pipeeach</v>
          </cell>
        </row>
        <row r="529">
          <cell r="L529" t="str">
            <v>E035D200 mm Drainage Connection Inlet Pipeeach</v>
          </cell>
        </row>
        <row r="530">
          <cell r="L530" t="str">
            <v>E035D250 mm Drainage Connection Inlet Pipeeach</v>
          </cell>
        </row>
        <row r="531">
          <cell r="L531" t="str">
            <v>E036Connecting to Existing SewerCW 2130-R12</v>
          </cell>
        </row>
        <row r="532">
          <cell r="L532" t="str">
            <v>E037^ mm (Type ^) Connecting Pipe</v>
          </cell>
        </row>
        <row r="533">
          <cell r="L533" t="str">
            <v>E038Connecting to 300 mm (Type ^ ) Sewereach</v>
          </cell>
        </row>
        <row r="534">
          <cell r="L534" t="str">
            <v>E039Connecting to 375 mm (Type ^ ) Sewereach</v>
          </cell>
        </row>
        <row r="535">
          <cell r="L535" t="str">
            <v>E040Connecting to 450 mm (Type ^) Sewereach</v>
          </cell>
        </row>
        <row r="536">
          <cell r="L536" t="str">
            <v>E041Connecting to 525 mm (Type ^) Sewereach</v>
          </cell>
        </row>
        <row r="537">
          <cell r="L537" t="str">
            <v>E041AConnecting to 600 mm (Type ^) Sewereach</v>
          </cell>
        </row>
        <row r="538">
          <cell r="L538" t="str">
            <v>E041BConnecting to ^ mm (Type ^) Sewereach</v>
          </cell>
        </row>
        <row r="539">
          <cell r="L539" t="str">
            <v>E042Connecting New Sewer Service to Existing Sewer ServiceCW 2130-R12</v>
          </cell>
        </row>
        <row r="540">
          <cell r="L540" t="str">
            <v>E043^ mmeach</v>
          </cell>
        </row>
        <row r="541">
          <cell r="L541" t="str">
            <v>E044Abandoning Existing Catch BasinsCW 2130-R12each</v>
          </cell>
        </row>
        <row r="542">
          <cell r="L542" t="str">
            <v>E045Abandoning Existing Catch PitCW 2130-R12each</v>
          </cell>
        </row>
        <row r="543">
          <cell r="L543" t="str">
            <v>E046Removal of Existing Catch BasinsCW 2130-R12each</v>
          </cell>
        </row>
        <row r="544">
          <cell r="L544" t="str">
            <v>E047Removal of Existing Catch PitCW 2130-R12each</v>
          </cell>
        </row>
        <row r="545">
          <cell r="L545" t="str">
            <v>E048Relocation of Existing Catch BasinsCW 2130-R12each</v>
          </cell>
        </row>
        <row r="546">
          <cell r="L546" t="str">
            <v>E049Relocation of Existing Catch PitCW 2130-R12each</v>
          </cell>
        </row>
        <row r="547">
          <cell r="L547" t="str">
            <v>E050Abandoning Existing Drainage InletsCW 2130-R12each</v>
          </cell>
        </row>
        <row r="548">
          <cell r="L548" t="str">
            <v>E050ACatch Basin CleaningCW 2140-R3each</v>
          </cell>
        </row>
        <row r="549">
          <cell r="L549" t="str">
            <v>E051Installation of SubdrainsCW 3120-R4m</v>
          </cell>
        </row>
        <row r="550">
          <cell r="L550" t="str">
            <v>E052sCorrugated Steel Pipe Culvert - SupplyCW 3610-R5</v>
          </cell>
        </row>
        <row r="551">
          <cell r="L551" t="str">
            <v>E053s(250 mm, ^ gauge, ^)m</v>
          </cell>
        </row>
        <row r="552">
          <cell r="L552" t="str">
            <v>E053As(300 mm, ^ gauge, ^)m</v>
          </cell>
        </row>
        <row r="553">
          <cell r="L553" t="str">
            <v>E054s(375 mm,^ gauge, ^)m</v>
          </cell>
        </row>
        <row r="554">
          <cell r="L554" t="str">
            <v>E055s(450 mm,^ gauge, ^)m</v>
          </cell>
        </row>
        <row r="555">
          <cell r="L555" t="str">
            <v>E056s(600 mm,^ gauge, ^)m</v>
          </cell>
        </row>
        <row r="556">
          <cell r="L556" t="str">
            <v>E057s(^ mm, ^ gauge, ^)m</v>
          </cell>
        </row>
        <row r="557">
          <cell r="L557" t="str">
            <v>E057iCorrugated Steel Pipe Culvert - InstallCW 3610-R5</v>
          </cell>
        </row>
        <row r="558">
          <cell r="L558" t="str">
            <v>E058i(250 mm, ^ gauge, ^)m</v>
          </cell>
        </row>
        <row r="559">
          <cell r="L559" t="str">
            <v>E058Ai(300 mm, ^ gauge, ^)m</v>
          </cell>
        </row>
        <row r="560">
          <cell r="L560" t="str">
            <v>E059i(375 mm, ^ gauge, ^)m</v>
          </cell>
        </row>
        <row r="561">
          <cell r="L561" t="str">
            <v>E060i(450 mm, ^ gauge, ^)m</v>
          </cell>
        </row>
        <row r="562">
          <cell r="L562" t="str">
            <v>E061i(600 mm, ^ gauge, ^)m</v>
          </cell>
        </row>
        <row r="563">
          <cell r="L563" t="str">
            <v>E062i(^ mm, ^ gauge), ^)m</v>
          </cell>
        </row>
        <row r="564">
          <cell r="L564" t="str">
            <v>E062sPrecast Concrete Pipe Culvert - SupplyCW 3610-R5</v>
          </cell>
        </row>
        <row r="565">
          <cell r="L565" t="str">
            <v>E063s^ mmm</v>
          </cell>
        </row>
        <row r="566">
          <cell r="L566" t="str">
            <v>E064iPrecast Concrete Pipe Culvert - InstallCW 3610-R5</v>
          </cell>
        </row>
        <row r="567">
          <cell r="L567" t="str">
            <v>E065i^ mmm</v>
          </cell>
        </row>
        <row r="568">
          <cell r="L568" t="str">
            <v>E065iAHigh Density Polyethylene Pipe - SupplyCW 3610-R5</v>
          </cell>
        </row>
        <row r="569">
          <cell r="L569" t="str">
            <v>E065iB(^ mm)m</v>
          </cell>
        </row>
        <row r="570">
          <cell r="L570" t="str">
            <v>E065iCHigh Density Polyethylene Pipe - InstallCW 3610-R5</v>
          </cell>
        </row>
        <row r="571">
          <cell r="L571" t="str">
            <v>E065iD(^ mm)m</v>
          </cell>
        </row>
        <row r="572">
          <cell r="L572" t="str">
            <v>E067Connections to Existing CulvertsCW 3610-R5each</v>
          </cell>
        </row>
        <row r="573">
          <cell r="L573" t="str">
            <v>E068Plugging and Abandoning of Existing Pipe CulvertsCW 3610-R5m³</v>
          </cell>
        </row>
        <row r="574">
          <cell r="L574" t="str">
            <v>E069Removal of Existing CulvertsCW 3610-R5m</v>
          </cell>
        </row>
        <row r="575">
          <cell r="L575" t="str">
            <v>E070Disposal of Existing CulvertsCW 3610-R5m</v>
          </cell>
        </row>
        <row r="576">
          <cell r="L576" t="str">
            <v>E071Culvert End MarkersCW 3610-R5each</v>
          </cell>
        </row>
        <row r="577">
          <cell r="L577" t="str">
            <v>E072Watermain and Water Service Insulation</v>
          </cell>
        </row>
        <row r="578">
          <cell r="L578" t="str">
            <v>E073Pipe Under Roadway Excavation (SD-018)m²</v>
          </cell>
        </row>
        <row r="579">
          <cell r="L579" t="str">
            <v>E070LAST USED CODE FOR SECTION</v>
          </cell>
        </row>
        <row r="580">
          <cell r="L580" t="str">
            <v>ADJUSTMENTS</v>
          </cell>
        </row>
        <row r="581">
          <cell r="L581" t="str">
            <v>F001Adjustment of Manholes/Catch Basins FramesCW 3210-R8each</v>
          </cell>
        </row>
        <row r="582">
          <cell r="L582" t="str">
            <v>F002Replacing Existing RisersCW 2130-R12</v>
          </cell>
        </row>
        <row r="583">
          <cell r="L583" t="str">
            <v>F002APre-cast Concrete Risersvert. m</v>
          </cell>
        </row>
        <row r="584">
          <cell r="L584" t="str">
            <v>F002BBrick Risersvert. m</v>
          </cell>
        </row>
        <row r="585">
          <cell r="L585" t="str">
            <v>F002CCast-in-place Concretevert. m</v>
          </cell>
        </row>
        <row r="586">
          <cell r="L586" t="str">
            <v>F003Lifter Rings (AP-010)CW 3210-R8</v>
          </cell>
        </row>
        <row r="587">
          <cell r="L587" t="str">
            <v>F00438 mmeach</v>
          </cell>
        </row>
        <row r="588">
          <cell r="L588" t="str">
            <v>F00551 mmeach</v>
          </cell>
        </row>
        <row r="589">
          <cell r="L589" t="str">
            <v>F00664 mm3210each</v>
          </cell>
        </row>
        <row r="590">
          <cell r="L590" t="str">
            <v>F00776 mmeach</v>
          </cell>
        </row>
        <row r="591">
          <cell r="L591" t="str">
            <v>F008Pay Item Removed</v>
          </cell>
        </row>
        <row r="592">
          <cell r="L592" t="str">
            <v>F009Adjustment of Valve BoxesCW 3210-R8each</v>
          </cell>
        </row>
        <row r="593">
          <cell r="L593" t="str">
            <v>F010Valve Box ExtensionsCW 3210-R8each</v>
          </cell>
        </row>
        <row r="594">
          <cell r="L594" t="str">
            <v>F011Adjustment of Curb Stop BoxesCW 3210-R8each</v>
          </cell>
        </row>
        <row r="595">
          <cell r="L595" t="str">
            <v>F018Curb Stop ExtensionsCW 3210-R8each</v>
          </cell>
        </row>
        <row r="596">
          <cell r="L596" t="str">
            <v>F012Curb Inlet Box Covers (AP-020)CW 3210-R8each</v>
          </cell>
        </row>
        <row r="597">
          <cell r="L597" t="str">
            <v>F013Curb Inlet FramesCW 3210-R8each</v>
          </cell>
        </row>
        <row r="598">
          <cell r="L598" t="str">
            <v>F014Adjustment of Curb Inlet with New Inlet BoxCW 3210-R8each</v>
          </cell>
        </row>
        <row r="599">
          <cell r="L599" t="str">
            <v>F015Adjustment of Curb and Gutter FramesCW 3210-R8each</v>
          </cell>
        </row>
        <row r="600">
          <cell r="L600" t="str">
            <v>F027Barrier Curb and Gutter Riser Frame and Covereach</v>
          </cell>
        </row>
        <row r="601">
          <cell r="L601" t="str">
            <v>F016Pay Item Removed</v>
          </cell>
        </row>
        <row r="602">
          <cell r="L602" t="str">
            <v>F017Pay Item Removed</v>
          </cell>
        </row>
        <row r="603">
          <cell r="L603" t="str">
            <v>F018Pay Item Moved</v>
          </cell>
        </row>
        <row r="604">
          <cell r="L604" t="str">
            <v>F019Relocating Existing Hydrant - Type ACW 2110-R11each</v>
          </cell>
        </row>
        <row r="605">
          <cell r="L605" t="str">
            <v>F020Relocating Existing Hydrant - Type BCW 2110-R11each</v>
          </cell>
        </row>
        <row r="606">
          <cell r="L606" t="str">
            <v>F022Raising of Existing HydrantCW 2110-R11each</v>
          </cell>
        </row>
        <row r="607">
          <cell r="L607" t="str">
            <v>F023Removing and Lowering Existing HydrantCW 2110-R11each</v>
          </cell>
        </row>
        <row r="608">
          <cell r="L608" t="str">
            <v>F024Abandonment of Hydrant Tee on Watermains in ServiceCW 2110-R11each</v>
          </cell>
        </row>
        <row r="609">
          <cell r="L609" t="str">
            <v>F025Installing New Flat Top ReducerCW 2110-R11each</v>
          </cell>
        </row>
        <row r="610">
          <cell r="L610" t="str">
            <v>F026Replacing Existing Flat Top ReducerCW 2110-R11each</v>
          </cell>
        </row>
        <row r="611">
          <cell r="L611" t="str">
            <v>F027Pay Item Moved</v>
          </cell>
        </row>
        <row r="612">
          <cell r="L612" t="str">
            <v>F028Adjustment of Traffic Signal Service Box FramesCW 3210-R8each</v>
          </cell>
        </row>
        <row r="613">
          <cell r="L613" t="str">
            <v>F028LAST USED CODE FOR SECTION</v>
          </cell>
        </row>
        <row r="614">
          <cell r="L614" t="str">
            <v>LANDSCAPING</v>
          </cell>
        </row>
        <row r="615">
          <cell r="L615" t="str">
            <v>G001SoddingCW 3510-R9</v>
          </cell>
        </row>
        <row r="616">
          <cell r="L616" t="str">
            <v>G002width &lt; 600 mmm²</v>
          </cell>
        </row>
        <row r="617">
          <cell r="L617" t="str">
            <v>G003width &gt; or = 600 mmm²</v>
          </cell>
        </row>
        <row r="618">
          <cell r="L618" t="str">
            <v>G004SeedingCW 3520-R7m²</v>
          </cell>
        </row>
        <row r="619">
          <cell r="L619" t="str">
            <v>G005Salt Tolerant Grass Seedingm²</v>
          </cell>
        </row>
        <row r="620">
          <cell r="L620" t="str">
            <v>G005LAST USED CODE FOR SECTION</v>
          </cell>
        </row>
        <row r="621">
          <cell r="L621" t="str">
            <v>MISCELLANEOUS</v>
          </cell>
        </row>
        <row r="622">
          <cell r="L622" t="str">
            <v>H001Meter Pit AssembliesCW 3530-R3each</v>
          </cell>
        </row>
        <row r="623">
          <cell r="L623" t="str">
            <v>H002Polyethylene Waterline, ^ mmCW 3530-R3m</v>
          </cell>
        </row>
        <row r="624">
          <cell r="L624" t="str">
            <v>H003Sprinkler AssembliesCW 3530-R3each</v>
          </cell>
        </row>
        <row r="625">
          <cell r="L625" t="str">
            <v>H004Manual Gate Valves and Value EnclosureCW 3530-R3each</v>
          </cell>
        </row>
        <row r="626">
          <cell r="L626" t="str">
            <v>H005Removal of Irrigation Pipe and Sprinkler HeadsCW 3530-R3m</v>
          </cell>
        </row>
        <row r="627">
          <cell r="L627" t="str">
            <v>H006Removal of Existing Box EnclosureCW 3530-R3each</v>
          </cell>
        </row>
        <row r="628">
          <cell r="L628" t="str">
            <v>H007Chain Link FenceCW 3550-R3</v>
          </cell>
        </row>
        <row r="629">
          <cell r="L629" t="str">
            <v>H0081.83m Heightm</v>
          </cell>
        </row>
        <row r="630">
          <cell r="L630" t="str">
            <v>H0092.44m Heightm</v>
          </cell>
        </row>
        <row r="631">
          <cell r="L631" t="str">
            <v>H0103.05m Heightm</v>
          </cell>
        </row>
        <row r="632">
          <cell r="L632" t="str">
            <v>H011Chain Link Fencing GatesCW 3550-R3m</v>
          </cell>
        </row>
        <row r="633">
          <cell r="L633" t="str">
            <v>H012Random Stone RiprapCW 3615-R4m³</v>
          </cell>
        </row>
        <row r="634">
          <cell r="L634" t="str">
            <v>H013Grouted Stone RiprapCW 3615-R4m³</v>
          </cell>
        </row>
        <row r="635">
          <cell r="L635" t="str">
            <v>H014Sacked Concrete RiprapCW 3615-R4m³</v>
          </cell>
        </row>
        <row r="636">
          <cell r="L636" t="str">
            <v>H015Supply of Barrier PostsCW 3650-R6each</v>
          </cell>
        </row>
        <row r="637">
          <cell r="L637" t="str">
            <v>H016Installation of Barrier PostsCW 3650-R6each</v>
          </cell>
        </row>
        <row r="638">
          <cell r="L638" t="str">
            <v>H017Supply of Barrier RailsCW 3650-R6m</v>
          </cell>
        </row>
        <row r="639">
          <cell r="L639" t="str">
            <v>H018Installation of Barrier RailsCW 3650-R6m</v>
          </cell>
        </row>
        <row r="640">
          <cell r="L640" t="str">
            <v>H019Removal of ConcreteCW 3650-R6m²</v>
          </cell>
        </row>
        <row r="641">
          <cell r="L641" t="str">
            <v>H020Salvaging Existing Barrier RailCW 3650-R6m</v>
          </cell>
        </row>
        <row r="642">
          <cell r="L642" t="str">
            <v>H021Salvaging Existing Barrier PostsCW 3650-R6each</v>
          </cell>
        </row>
        <row r="643">
          <cell r="L643" t="str">
            <v>H021LAST USED CODE FOR SECTION</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53"/>
  <sheetViews>
    <sheetView showZeros="0" tabSelected="1" showOutlineSymbols="0" view="pageBreakPreview" topLeftCell="B1" zoomScale="70" zoomScaleNormal="75" zoomScaleSheetLayoutView="70" workbookViewId="0">
      <selection activeCell="G9" sqref="G9"/>
    </sheetView>
  </sheetViews>
  <sheetFormatPr defaultColWidth="12.88671875" defaultRowHeight="15" x14ac:dyDescent="0.25"/>
  <cols>
    <col min="1" max="1" width="9.6640625" style="192" hidden="1" customWidth="1"/>
    <col min="2" max="2" width="10.77734375" style="10" customWidth="1"/>
    <col min="3" max="3" width="60.77734375" style="4" customWidth="1"/>
    <col min="4" max="4" width="15.6640625" style="193" customWidth="1"/>
    <col min="5" max="5" width="8.77734375" style="4" customWidth="1"/>
    <col min="6" max="6" width="15.77734375" style="4" customWidth="1"/>
    <col min="7" max="7" width="15.77734375" style="192" customWidth="1"/>
    <col min="8" max="8" width="20.77734375" style="192" customWidth="1"/>
    <col min="9" max="9" width="16.109375" style="4" hidden="1" customWidth="1"/>
    <col min="10" max="10" width="19.88671875" style="4" hidden="1" customWidth="1"/>
    <col min="11" max="11" width="87.33203125" style="4" hidden="1" customWidth="1"/>
    <col min="12" max="12" width="0" style="5" hidden="1" customWidth="1"/>
    <col min="13" max="13" width="8.44140625" style="4" hidden="1" customWidth="1"/>
    <col min="14" max="14" width="10" style="4" hidden="1" customWidth="1"/>
    <col min="15" max="16" width="0" style="4" hidden="1" customWidth="1"/>
    <col min="17" max="16384" width="12.88671875" style="4"/>
  </cols>
  <sheetData>
    <row r="1" spans="1:15" ht="15.6" x14ac:dyDescent="0.25">
      <c r="A1" s="1"/>
      <c r="B1" s="2" t="s">
        <v>652</v>
      </c>
      <c r="C1" s="3"/>
      <c r="D1" s="3"/>
      <c r="E1" s="3"/>
      <c r="F1" s="3"/>
      <c r="G1" s="1"/>
      <c r="H1" s="3"/>
    </row>
    <row r="2" spans="1:15" x14ac:dyDescent="0.25">
      <c r="A2" s="6"/>
      <c r="B2" s="7" t="s">
        <v>0</v>
      </c>
      <c r="C2" s="8"/>
      <c r="D2" s="8"/>
      <c r="E2" s="8"/>
      <c r="F2" s="8"/>
      <c r="G2" s="6"/>
      <c r="H2" s="8"/>
      <c r="L2" s="4"/>
    </row>
    <row r="3" spans="1:15" x14ac:dyDescent="0.25">
      <c r="A3" s="9"/>
      <c r="B3" s="10" t="s">
        <v>1</v>
      </c>
      <c r="C3" s="11"/>
      <c r="D3" s="11"/>
      <c r="E3" s="11"/>
      <c r="F3" s="11"/>
      <c r="G3" s="12"/>
      <c r="H3" s="13"/>
      <c r="L3" s="4"/>
    </row>
    <row r="4" spans="1:15" x14ac:dyDescent="0.25">
      <c r="A4" s="14" t="s">
        <v>2</v>
      </c>
      <c r="B4" s="15" t="s">
        <v>3</v>
      </c>
      <c r="C4" s="16" t="s">
        <v>4</v>
      </c>
      <c r="D4" s="17" t="s">
        <v>5</v>
      </c>
      <c r="E4" s="18" t="s">
        <v>6</v>
      </c>
      <c r="F4" s="18" t="s">
        <v>7</v>
      </c>
      <c r="G4" s="19" t="s">
        <v>8</v>
      </c>
      <c r="H4" s="18" t="s">
        <v>9</v>
      </c>
      <c r="L4" s="4"/>
    </row>
    <row r="5" spans="1:15" ht="31.2" thickBot="1" x14ac:dyDescent="0.35">
      <c r="A5" s="20"/>
      <c r="B5" s="21"/>
      <c r="C5" s="22"/>
      <c r="D5" s="23" t="s">
        <v>10</v>
      </c>
      <c r="E5" s="24"/>
      <c r="F5" s="25" t="s">
        <v>11</v>
      </c>
      <c r="G5" s="26"/>
      <c r="H5" s="27"/>
      <c r="I5" s="28" t="s">
        <v>12</v>
      </c>
      <c r="J5" s="29" t="s">
        <v>13</v>
      </c>
      <c r="K5" s="30" t="s">
        <v>14</v>
      </c>
      <c r="L5" s="31" t="s">
        <v>15</v>
      </c>
      <c r="M5" s="32" t="s">
        <v>16</v>
      </c>
      <c r="N5" s="33" t="s">
        <v>17</v>
      </c>
      <c r="O5" s="32" t="s">
        <v>18</v>
      </c>
    </row>
    <row r="6" spans="1:15" ht="40.049999999999997" customHeight="1" thickTop="1" x14ac:dyDescent="0.25">
      <c r="A6" s="34"/>
      <c r="B6" s="250" t="s">
        <v>19</v>
      </c>
      <c r="C6" s="251"/>
      <c r="D6" s="251"/>
      <c r="E6" s="251"/>
      <c r="F6" s="252"/>
      <c r="G6" s="35"/>
      <c r="H6" s="36"/>
      <c r="I6" s="37"/>
      <c r="J6" s="38" t="str">
        <f t="shared" ref="J6:J69" ca="1" si="0">IF(CELL("protect",$G6)=1, "LOCKED", "")</f>
        <v>LOCKED</v>
      </c>
      <c r="K6" s="39" t="str">
        <f>CLEAN(CONCATENATE(TRIM($A6),TRIM($C6),IF(LEFT($D6)&lt;&gt;"E",TRIM($D6),),TRIM($E6)))</f>
        <v/>
      </c>
      <c r="L6" s="40">
        <f>MATCH(K6,'[2]Pay Items'!$L$1:$L$643,0)</f>
        <v>1</v>
      </c>
      <c r="M6" s="41" t="str">
        <f t="shared" ref="M6:M69" ca="1" si="1">CELL("format",$F6)</f>
        <v>G</v>
      </c>
      <c r="N6" s="41" t="str">
        <f t="shared" ref="N6:N69" ca="1" si="2">CELL("format",$G6)</f>
        <v>C2</v>
      </c>
      <c r="O6" s="41" t="str">
        <f t="shared" ref="O6:O69" ca="1" si="3">CELL("format",$H6)</f>
        <v>G</v>
      </c>
    </row>
    <row r="7" spans="1:15" s="45" customFormat="1" ht="30" customHeight="1" x14ac:dyDescent="0.25">
      <c r="A7" s="42"/>
      <c r="B7" s="43" t="s">
        <v>20</v>
      </c>
      <c r="C7" s="238" t="s">
        <v>21</v>
      </c>
      <c r="D7" s="239"/>
      <c r="E7" s="239"/>
      <c r="F7" s="240"/>
      <c r="G7" s="42"/>
      <c r="H7" s="44"/>
      <c r="J7" s="38" t="str">
        <f t="shared" ca="1" si="0"/>
        <v>LOCKED</v>
      </c>
      <c r="K7" s="39" t="str">
        <f t="shared" ref="K7:K70" si="4">CLEAN(CONCATENATE(TRIM($A7),TRIM($C7),IF(LEFT($D7)&lt;&gt;"E",TRIM($D7),),TRIM($E7)))</f>
        <v>SILVERSTONE AVE REHABILITATION - CORNELL DRIVE TO KING'S DRIVE</v>
      </c>
      <c r="L7" s="46" t="e">
        <f>MATCH(K7,'[2]Pay Items'!$L$1:$L$643,0)</f>
        <v>#N/A</v>
      </c>
      <c r="M7" s="41" t="str">
        <f t="shared" ca="1" si="1"/>
        <v>G</v>
      </c>
      <c r="N7" s="41" t="str">
        <f t="shared" ca="1" si="2"/>
        <v>C2</v>
      </c>
      <c r="O7" s="41" t="str">
        <f t="shared" ca="1" si="3"/>
        <v>C2</v>
      </c>
    </row>
    <row r="8" spans="1:15" ht="40.200000000000003" customHeight="1" x14ac:dyDescent="0.25">
      <c r="A8" s="34"/>
      <c r="B8" s="47"/>
      <c r="C8" s="48" t="s">
        <v>22</v>
      </c>
      <c r="D8" s="49"/>
      <c r="E8" s="50" t="s">
        <v>23</v>
      </c>
      <c r="F8" s="50" t="s">
        <v>23</v>
      </c>
      <c r="G8" s="34" t="s">
        <v>23</v>
      </c>
      <c r="H8" s="51"/>
      <c r="J8" s="38" t="str">
        <f t="shared" ca="1" si="0"/>
        <v>LOCKED</v>
      </c>
      <c r="K8" s="39" t="str">
        <f t="shared" si="4"/>
        <v>EARTH AND BASE WORKS</v>
      </c>
      <c r="L8" s="40">
        <f>MATCH(K8,'[2]Pay Items'!$L$1:$L$643,0)</f>
        <v>3</v>
      </c>
      <c r="M8" s="41" t="str">
        <f t="shared" ca="1" si="1"/>
        <v>G</v>
      </c>
      <c r="N8" s="41" t="str">
        <f t="shared" ca="1" si="2"/>
        <v>C2</v>
      </c>
      <c r="O8" s="41" t="str">
        <f t="shared" ca="1" si="3"/>
        <v>C2</v>
      </c>
    </row>
    <row r="9" spans="1:15" s="60" customFormat="1" ht="30" customHeight="1" x14ac:dyDescent="0.25">
      <c r="A9" s="52" t="s">
        <v>24</v>
      </c>
      <c r="B9" s="53" t="s">
        <v>25</v>
      </c>
      <c r="C9" s="54" t="s">
        <v>26</v>
      </c>
      <c r="D9" s="55" t="s">
        <v>27</v>
      </c>
      <c r="E9" s="56" t="s">
        <v>28</v>
      </c>
      <c r="F9" s="57">
        <v>20</v>
      </c>
      <c r="G9" s="194"/>
      <c r="H9" s="58">
        <f>ROUND(G9*F9,2)</f>
        <v>0</v>
      </c>
      <c r="I9" s="59" t="s">
        <v>29</v>
      </c>
      <c r="J9" s="38" t="str">
        <f t="shared" ca="1" si="0"/>
        <v/>
      </c>
      <c r="K9" s="39" t="str">
        <f t="shared" si="4"/>
        <v>A010Supplying and Placing Base Course MaterialCW 3110-R19m³</v>
      </c>
      <c r="L9" s="40">
        <f>MATCH(K9,'[2]Pay Items'!$L$1:$L$643,0)</f>
        <v>20</v>
      </c>
      <c r="M9" s="41" t="str">
        <f t="shared" ca="1" si="1"/>
        <v>F0</v>
      </c>
      <c r="N9" s="41" t="str">
        <f t="shared" ca="1" si="2"/>
        <v>C2</v>
      </c>
      <c r="O9" s="41" t="str">
        <f t="shared" ca="1" si="3"/>
        <v>C2</v>
      </c>
    </row>
    <row r="10" spans="1:15" s="62" customFormat="1" ht="30" customHeight="1" x14ac:dyDescent="0.25">
      <c r="A10" s="61" t="s">
        <v>30</v>
      </c>
      <c r="B10" s="53" t="s">
        <v>31</v>
      </c>
      <c r="C10" s="54" t="s">
        <v>32</v>
      </c>
      <c r="D10" s="55" t="s">
        <v>27</v>
      </c>
      <c r="E10" s="56" t="s">
        <v>33</v>
      </c>
      <c r="F10" s="57">
        <v>400</v>
      </c>
      <c r="G10" s="194"/>
      <c r="H10" s="58">
        <f>ROUND(G10*F10,2)</f>
        <v>0</v>
      </c>
      <c r="I10" s="59" t="s">
        <v>34</v>
      </c>
      <c r="J10" s="38" t="str">
        <f t="shared" ca="1" si="0"/>
        <v/>
      </c>
      <c r="K10" s="39" t="str">
        <f t="shared" si="4"/>
        <v>A012Grading of BoulevardsCW 3110-R19m²</v>
      </c>
      <c r="L10" s="40">
        <f>MATCH(K10,'[2]Pay Items'!$L$1:$L$643,0)</f>
        <v>25</v>
      </c>
      <c r="M10" s="41" t="str">
        <f t="shared" ca="1" si="1"/>
        <v>F0</v>
      </c>
      <c r="N10" s="41" t="str">
        <f t="shared" ca="1" si="2"/>
        <v>C2</v>
      </c>
      <c r="O10" s="41" t="str">
        <f t="shared" ca="1" si="3"/>
        <v>C2</v>
      </c>
    </row>
    <row r="11" spans="1:15" ht="40.200000000000003" customHeight="1" x14ac:dyDescent="0.25">
      <c r="A11" s="34"/>
      <c r="B11" s="47"/>
      <c r="C11" s="63" t="s">
        <v>35</v>
      </c>
      <c r="D11" s="49"/>
      <c r="E11" s="64"/>
      <c r="F11" s="49"/>
      <c r="G11" s="34"/>
      <c r="H11" s="51"/>
      <c r="J11" s="38" t="str">
        <f t="shared" ca="1" si="0"/>
        <v>LOCKED</v>
      </c>
      <c r="K11" s="39" t="str">
        <f t="shared" si="4"/>
        <v>ROADWORKS - RENEWALS</v>
      </c>
      <c r="L11" s="46" t="e">
        <f>MATCH(K11,'[2]Pay Items'!$L$1:$L$643,0)</f>
        <v>#N/A</v>
      </c>
      <c r="M11" s="41" t="str">
        <f t="shared" ca="1" si="1"/>
        <v>F0</v>
      </c>
      <c r="N11" s="41" t="str">
        <f t="shared" ca="1" si="2"/>
        <v>C2</v>
      </c>
      <c r="O11" s="41" t="str">
        <f t="shared" ca="1" si="3"/>
        <v>C2</v>
      </c>
    </row>
    <row r="12" spans="1:15" s="62" customFormat="1" ht="30" customHeight="1" x14ac:dyDescent="0.25">
      <c r="A12" s="65" t="s">
        <v>36</v>
      </c>
      <c r="B12" s="53" t="s">
        <v>37</v>
      </c>
      <c r="C12" s="54" t="s">
        <v>38</v>
      </c>
      <c r="D12" s="66" t="s">
        <v>39</v>
      </c>
      <c r="E12" s="56"/>
      <c r="F12" s="57"/>
      <c r="G12" s="67"/>
      <c r="H12" s="58"/>
      <c r="I12" s="59"/>
      <c r="J12" s="38" t="str">
        <f t="shared" ca="1" si="0"/>
        <v>LOCKED</v>
      </c>
      <c r="K12" s="39" t="str">
        <f t="shared" si="4"/>
        <v>B004Slab ReplacementCW 3230-R8</v>
      </c>
      <c r="L12" s="40">
        <f>MATCH(K12,'[2]Pay Items'!$L$1:$L$643,0)</f>
        <v>55</v>
      </c>
      <c r="M12" s="41" t="str">
        <f t="shared" ca="1" si="1"/>
        <v>F0</v>
      </c>
      <c r="N12" s="41" t="str">
        <f t="shared" ca="1" si="2"/>
        <v>G</v>
      </c>
      <c r="O12" s="41" t="str">
        <f t="shared" ca="1" si="3"/>
        <v>C2</v>
      </c>
    </row>
    <row r="13" spans="1:15" s="62" customFormat="1" ht="30" customHeight="1" x14ac:dyDescent="0.25">
      <c r="A13" s="65" t="s">
        <v>40</v>
      </c>
      <c r="B13" s="68" t="s">
        <v>41</v>
      </c>
      <c r="C13" s="69" t="s">
        <v>42</v>
      </c>
      <c r="D13" s="66" t="s">
        <v>23</v>
      </c>
      <c r="E13" s="56" t="s">
        <v>33</v>
      </c>
      <c r="F13" s="57">
        <v>80</v>
      </c>
      <c r="G13" s="194"/>
      <c r="H13" s="58">
        <f>ROUND(G13*F13,2)</f>
        <v>0</v>
      </c>
      <c r="I13" s="59"/>
      <c r="J13" s="38" t="str">
        <f t="shared" ca="1" si="0"/>
        <v/>
      </c>
      <c r="K13" s="39" t="str">
        <f t="shared" si="4"/>
        <v>B014150 mm Concrete Pavement (Reinforced)m²</v>
      </c>
      <c r="L13" s="40">
        <f>MATCH(K13,'[2]Pay Items'!$L$1:$L$643,0)</f>
        <v>65</v>
      </c>
      <c r="M13" s="41" t="str">
        <f t="shared" ca="1" si="1"/>
        <v>F0</v>
      </c>
      <c r="N13" s="41" t="str">
        <f t="shared" ca="1" si="2"/>
        <v>C2</v>
      </c>
      <c r="O13" s="41" t="str">
        <f t="shared" ca="1" si="3"/>
        <v>C2</v>
      </c>
    </row>
    <row r="14" spans="1:15" s="62" customFormat="1" ht="30" customHeight="1" x14ac:dyDescent="0.25">
      <c r="A14" s="65" t="s">
        <v>43</v>
      </c>
      <c r="B14" s="53" t="s">
        <v>44</v>
      </c>
      <c r="C14" s="54" t="s">
        <v>45</v>
      </c>
      <c r="D14" s="66" t="s">
        <v>39</v>
      </c>
      <c r="E14" s="56"/>
      <c r="F14" s="57"/>
      <c r="G14" s="70"/>
      <c r="H14" s="58"/>
      <c r="I14" s="59"/>
      <c r="J14" s="38" t="str">
        <f t="shared" ca="1" si="0"/>
        <v>LOCKED</v>
      </c>
      <c r="K14" s="39" t="str">
        <f t="shared" si="4"/>
        <v>B017Partial Slab PatchesCW 3230-R8</v>
      </c>
      <c r="L14" s="40">
        <f>MATCH(K14,'[2]Pay Items'!$L$1:$L$643,0)</f>
        <v>68</v>
      </c>
      <c r="M14" s="41" t="str">
        <f t="shared" ca="1" si="1"/>
        <v>F0</v>
      </c>
      <c r="N14" s="41" t="str">
        <f t="shared" ca="1" si="2"/>
        <v>G</v>
      </c>
      <c r="O14" s="41" t="str">
        <f t="shared" ca="1" si="3"/>
        <v>C2</v>
      </c>
    </row>
    <row r="15" spans="1:15" s="62" customFormat="1" ht="30" customHeight="1" x14ac:dyDescent="0.25">
      <c r="A15" s="65" t="s">
        <v>46</v>
      </c>
      <c r="B15" s="68" t="s">
        <v>41</v>
      </c>
      <c r="C15" s="69" t="s">
        <v>47</v>
      </c>
      <c r="D15" s="66" t="s">
        <v>23</v>
      </c>
      <c r="E15" s="56" t="s">
        <v>33</v>
      </c>
      <c r="F15" s="57">
        <v>60</v>
      </c>
      <c r="G15" s="194"/>
      <c r="H15" s="58">
        <f>ROUND(G15*F15,2)</f>
        <v>0</v>
      </c>
      <c r="I15" s="59"/>
      <c r="J15" s="38" t="str">
        <f t="shared" ca="1" si="0"/>
        <v/>
      </c>
      <c r="K15" s="39" t="str">
        <f t="shared" si="4"/>
        <v>B030150 mm Concrete Pavement (Type A)m²</v>
      </c>
      <c r="L15" s="40">
        <f>MATCH(K15,'[2]Pay Items'!$L$1:$L$643,0)</f>
        <v>81</v>
      </c>
      <c r="M15" s="41" t="str">
        <f t="shared" ca="1" si="1"/>
        <v>F0</v>
      </c>
      <c r="N15" s="41" t="str">
        <f t="shared" ca="1" si="2"/>
        <v>C2</v>
      </c>
      <c r="O15" s="41" t="str">
        <f t="shared" ca="1" si="3"/>
        <v>C2</v>
      </c>
    </row>
    <row r="16" spans="1:15" s="62" customFormat="1" ht="30" customHeight="1" x14ac:dyDescent="0.25">
      <c r="A16" s="65" t="s">
        <v>48</v>
      </c>
      <c r="B16" s="68" t="s">
        <v>49</v>
      </c>
      <c r="C16" s="69" t="s">
        <v>50</v>
      </c>
      <c r="D16" s="66" t="s">
        <v>23</v>
      </c>
      <c r="E16" s="56" t="s">
        <v>33</v>
      </c>
      <c r="F16" s="57">
        <v>155</v>
      </c>
      <c r="G16" s="194"/>
      <c r="H16" s="58">
        <f>ROUND(G16*F16,2)</f>
        <v>0</v>
      </c>
      <c r="I16" s="59"/>
      <c r="J16" s="38" t="str">
        <f t="shared" ca="1" si="0"/>
        <v/>
      </c>
      <c r="K16" s="39" t="str">
        <f t="shared" si="4"/>
        <v>B031150 mm Concrete Pavement (Type B)m²</v>
      </c>
      <c r="L16" s="40">
        <f>MATCH(K16,'[2]Pay Items'!$L$1:$L$643,0)</f>
        <v>82</v>
      </c>
      <c r="M16" s="41" t="str">
        <f t="shared" ca="1" si="1"/>
        <v>F0</v>
      </c>
      <c r="N16" s="41" t="str">
        <f t="shared" ca="1" si="2"/>
        <v>C2</v>
      </c>
      <c r="O16" s="41" t="str">
        <f t="shared" ca="1" si="3"/>
        <v>C2</v>
      </c>
    </row>
    <row r="17" spans="1:15" s="62" customFormat="1" ht="30" customHeight="1" x14ac:dyDescent="0.25">
      <c r="A17" s="65" t="s">
        <v>51</v>
      </c>
      <c r="B17" s="68" t="s">
        <v>52</v>
      </c>
      <c r="C17" s="69" t="s">
        <v>53</v>
      </c>
      <c r="D17" s="66" t="s">
        <v>23</v>
      </c>
      <c r="E17" s="56" t="s">
        <v>33</v>
      </c>
      <c r="F17" s="57">
        <v>5</v>
      </c>
      <c r="G17" s="194"/>
      <c r="H17" s="58">
        <f>ROUND(G17*F17,2)</f>
        <v>0</v>
      </c>
      <c r="I17" s="59"/>
      <c r="J17" s="38" t="str">
        <f t="shared" ca="1" si="0"/>
        <v/>
      </c>
      <c r="K17" s="39" t="str">
        <f t="shared" si="4"/>
        <v>B032150 mm Concrete Pavement (Type C)m²</v>
      </c>
      <c r="L17" s="40">
        <f>MATCH(K17,'[2]Pay Items'!$L$1:$L$643,0)</f>
        <v>83</v>
      </c>
      <c r="M17" s="41" t="str">
        <f t="shared" ca="1" si="1"/>
        <v>F0</v>
      </c>
      <c r="N17" s="41" t="str">
        <f t="shared" ca="1" si="2"/>
        <v>C2</v>
      </c>
      <c r="O17" s="41" t="str">
        <f t="shared" ca="1" si="3"/>
        <v>C2</v>
      </c>
    </row>
    <row r="18" spans="1:15" s="62" customFormat="1" ht="30" customHeight="1" x14ac:dyDescent="0.25">
      <c r="A18" s="65" t="s">
        <v>54</v>
      </c>
      <c r="B18" s="68" t="s">
        <v>55</v>
      </c>
      <c r="C18" s="69" t="s">
        <v>56</v>
      </c>
      <c r="D18" s="66" t="s">
        <v>23</v>
      </c>
      <c r="E18" s="56" t="s">
        <v>33</v>
      </c>
      <c r="F18" s="57">
        <v>185</v>
      </c>
      <c r="G18" s="194"/>
      <c r="H18" s="58">
        <f>ROUND(G18*F18,2)</f>
        <v>0</v>
      </c>
      <c r="I18" s="59"/>
      <c r="J18" s="38" t="str">
        <f t="shared" ca="1" si="0"/>
        <v/>
      </c>
      <c r="K18" s="39" t="str">
        <f t="shared" si="4"/>
        <v>B033150 mm Concrete Pavement (Type D)m²</v>
      </c>
      <c r="L18" s="40">
        <f>MATCH(K18,'[2]Pay Items'!$L$1:$L$643,0)</f>
        <v>84</v>
      </c>
      <c r="M18" s="41" t="str">
        <f t="shared" ca="1" si="1"/>
        <v>F0</v>
      </c>
      <c r="N18" s="41" t="str">
        <f t="shared" ca="1" si="2"/>
        <v>C2</v>
      </c>
      <c r="O18" s="41" t="str">
        <f t="shared" ca="1" si="3"/>
        <v>C2</v>
      </c>
    </row>
    <row r="19" spans="1:15" s="62" customFormat="1" ht="30" customHeight="1" x14ac:dyDescent="0.25">
      <c r="A19" s="65" t="s">
        <v>57</v>
      </c>
      <c r="B19" s="53" t="s">
        <v>58</v>
      </c>
      <c r="C19" s="54" t="s">
        <v>59</v>
      </c>
      <c r="D19" s="66" t="s">
        <v>39</v>
      </c>
      <c r="E19" s="56"/>
      <c r="F19" s="57"/>
      <c r="G19" s="70"/>
      <c r="H19" s="58"/>
      <c r="I19" s="59"/>
      <c r="J19" s="38" t="str">
        <f t="shared" ca="1" si="0"/>
        <v>LOCKED</v>
      </c>
      <c r="K19" s="39" t="str">
        <f t="shared" si="4"/>
        <v>B064-72Slab Replacement - Early Opening (72 hour)CW 3230-R8</v>
      </c>
      <c r="L19" s="40">
        <f>MATCH(K19,'[2]Pay Items'!$L$1:$L$643,0)</f>
        <v>115</v>
      </c>
      <c r="M19" s="41" t="str">
        <f t="shared" ca="1" si="1"/>
        <v>F0</v>
      </c>
      <c r="N19" s="41" t="str">
        <f t="shared" ca="1" si="2"/>
        <v>G</v>
      </c>
      <c r="O19" s="41" t="str">
        <f t="shared" ca="1" si="3"/>
        <v>C2</v>
      </c>
    </row>
    <row r="20" spans="1:15" s="62" customFormat="1" ht="30" customHeight="1" x14ac:dyDescent="0.25">
      <c r="A20" s="65" t="s">
        <v>60</v>
      </c>
      <c r="B20" s="68" t="s">
        <v>41</v>
      </c>
      <c r="C20" s="69" t="s">
        <v>42</v>
      </c>
      <c r="D20" s="66" t="s">
        <v>23</v>
      </c>
      <c r="E20" s="56" t="s">
        <v>33</v>
      </c>
      <c r="F20" s="57">
        <v>25</v>
      </c>
      <c r="G20" s="194"/>
      <c r="H20" s="58">
        <f>ROUND(G20*F20,2)</f>
        <v>0</v>
      </c>
      <c r="I20" s="71"/>
      <c r="J20" s="38" t="str">
        <f t="shared" ca="1" si="0"/>
        <v/>
      </c>
      <c r="K20" s="39" t="str">
        <f t="shared" si="4"/>
        <v>B074-72150 mm Concrete Pavement (Reinforced)m²</v>
      </c>
      <c r="L20" s="40">
        <f>MATCH(K20,'[2]Pay Items'!$L$1:$L$643,0)</f>
        <v>125</v>
      </c>
      <c r="M20" s="41" t="str">
        <f t="shared" ca="1" si="1"/>
        <v>F0</v>
      </c>
      <c r="N20" s="41" t="str">
        <f t="shared" ca="1" si="2"/>
        <v>C2</v>
      </c>
      <c r="O20" s="41" t="str">
        <f t="shared" ca="1" si="3"/>
        <v>C2</v>
      </c>
    </row>
    <row r="21" spans="1:15" s="62" customFormat="1" ht="30" customHeight="1" x14ac:dyDescent="0.25">
      <c r="A21" s="65" t="s">
        <v>61</v>
      </c>
      <c r="B21" s="72" t="s">
        <v>62</v>
      </c>
      <c r="C21" s="54" t="s">
        <v>63</v>
      </c>
      <c r="D21" s="66" t="s">
        <v>39</v>
      </c>
      <c r="E21" s="56"/>
      <c r="F21" s="57"/>
      <c r="G21" s="70"/>
      <c r="H21" s="58"/>
      <c r="I21" s="59"/>
      <c r="J21" s="38" t="str">
        <f t="shared" ca="1" si="0"/>
        <v>LOCKED</v>
      </c>
      <c r="K21" s="39" t="str">
        <f t="shared" si="4"/>
        <v>B077-72Partial Slab Patches - Early Opening (72 hour)CW 3230-R8</v>
      </c>
      <c r="L21" s="40">
        <f>MATCH(K21,'[2]Pay Items'!$L$1:$L$643,0)</f>
        <v>128</v>
      </c>
      <c r="M21" s="41" t="str">
        <f t="shared" ca="1" si="1"/>
        <v>F0</v>
      </c>
      <c r="N21" s="41" t="str">
        <f t="shared" ca="1" si="2"/>
        <v>G</v>
      </c>
      <c r="O21" s="41" t="str">
        <f t="shared" ca="1" si="3"/>
        <v>C2</v>
      </c>
    </row>
    <row r="22" spans="1:15" s="62" customFormat="1" ht="30" customHeight="1" x14ac:dyDescent="0.25">
      <c r="A22" s="65" t="s">
        <v>64</v>
      </c>
      <c r="B22" s="68" t="s">
        <v>41</v>
      </c>
      <c r="C22" s="69" t="s">
        <v>47</v>
      </c>
      <c r="D22" s="66" t="s">
        <v>23</v>
      </c>
      <c r="E22" s="56" t="s">
        <v>33</v>
      </c>
      <c r="F22" s="57">
        <v>5</v>
      </c>
      <c r="G22" s="194"/>
      <c r="H22" s="58">
        <f t="shared" ref="H22:H27" si="5">ROUND(G22*F22,2)</f>
        <v>0</v>
      </c>
      <c r="I22" s="71"/>
      <c r="J22" s="38" t="str">
        <f t="shared" ca="1" si="0"/>
        <v/>
      </c>
      <c r="K22" s="39" t="str">
        <f t="shared" si="4"/>
        <v>B090-72150 mm Concrete Pavement (Type A)m²</v>
      </c>
      <c r="L22" s="40">
        <f>MATCH(K22,'[2]Pay Items'!$L$1:$L$643,0)</f>
        <v>141</v>
      </c>
      <c r="M22" s="41" t="str">
        <f t="shared" ca="1" si="1"/>
        <v>F0</v>
      </c>
      <c r="N22" s="41" t="str">
        <f t="shared" ca="1" si="2"/>
        <v>C2</v>
      </c>
      <c r="O22" s="41" t="str">
        <f t="shared" ca="1" si="3"/>
        <v>C2</v>
      </c>
    </row>
    <row r="23" spans="1:15" s="62" customFormat="1" ht="30" customHeight="1" x14ac:dyDescent="0.25">
      <c r="A23" s="65" t="s">
        <v>65</v>
      </c>
      <c r="B23" s="68" t="s">
        <v>49</v>
      </c>
      <c r="C23" s="69" t="s">
        <v>50</v>
      </c>
      <c r="D23" s="66" t="s">
        <v>23</v>
      </c>
      <c r="E23" s="56" t="s">
        <v>33</v>
      </c>
      <c r="F23" s="57">
        <v>30</v>
      </c>
      <c r="G23" s="194"/>
      <c r="H23" s="58">
        <f t="shared" si="5"/>
        <v>0</v>
      </c>
      <c r="I23" s="71"/>
      <c r="J23" s="38" t="str">
        <f t="shared" ca="1" si="0"/>
        <v/>
      </c>
      <c r="K23" s="39" t="str">
        <f t="shared" si="4"/>
        <v>B091-72150 mm Concrete Pavement (Type B)m²</v>
      </c>
      <c r="L23" s="40">
        <f>MATCH(K23,'[2]Pay Items'!$L$1:$L$643,0)</f>
        <v>142</v>
      </c>
      <c r="M23" s="41" t="str">
        <f t="shared" ca="1" si="1"/>
        <v>F0</v>
      </c>
      <c r="N23" s="41" t="str">
        <f t="shared" ca="1" si="2"/>
        <v>C2</v>
      </c>
      <c r="O23" s="41" t="str">
        <f t="shared" ca="1" si="3"/>
        <v>C2</v>
      </c>
    </row>
    <row r="24" spans="1:15" s="62" customFormat="1" ht="30" customHeight="1" x14ac:dyDescent="0.25">
      <c r="A24" s="65" t="s">
        <v>66</v>
      </c>
      <c r="B24" s="68" t="s">
        <v>52</v>
      </c>
      <c r="C24" s="69" t="s">
        <v>53</v>
      </c>
      <c r="D24" s="66" t="s">
        <v>23</v>
      </c>
      <c r="E24" s="56" t="s">
        <v>33</v>
      </c>
      <c r="F24" s="57">
        <v>5</v>
      </c>
      <c r="G24" s="194"/>
      <c r="H24" s="58">
        <f t="shared" si="5"/>
        <v>0</v>
      </c>
      <c r="I24" s="71"/>
      <c r="J24" s="38" t="str">
        <f t="shared" ca="1" si="0"/>
        <v/>
      </c>
      <c r="K24" s="39" t="str">
        <f t="shared" si="4"/>
        <v>B092-72150 mm Concrete Pavement (Type C)m²</v>
      </c>
      <c r="L24" s="40">
        <f>MATCH(K24,'[2]Pay Items'!$L$1:$L$643,0)</f>
        <v>143</v>
      </c>
      <c r="M24" s="41" t="str">
        <f t="shared" ca="1" si="1"/>
        <v>F0</v>
      </c>
      <c r="N24" s="41" t="str">
        <f t="shared" ca="1" si="2"/>
        <v>C2</v>
      </c>
      <c r="O24" s="41" t="str">
        <f t="shared" ca="1" si="3"/>
        <v>C2</v>
      </c>
    </row>
    <row r="25" spans="1:15" s="62" customFormat="1" ht="30" customHeight="1" x14ac:dyDescent="0.25">
      <c r="A25" s="65" t="s">
        <v>67</v>
      </c>
      <c r="B25" s="68" t="s">
        <v>55</v>
      </c>
      <c r="C25" s="69" t="s">
        <v>56</v>
      </c>
      <c r="D25" s="66" t="s">
        <v>23</v>
      </c>
      <c r="E25" s="56" t="s">
        <v>33</v>
      </c>
      <c r="F25" s="57">
        <v>25</v>
      </c>
      <c r="G25" s="194"/>
      <c r="H25" s="58">
        <f t="shared" si="5"/>
        <v>0</v>
      </c>
      <c r="I25" s="71"/>
      <c r="J25" s="38" t="str">
        <f t="shared" ca="1" si="0"/>
        <v/>
      </c>
      <c r="K25" s="39" t="str">
        <f t="shared" si="4"/>
        <v>B093-72150 mm Concrete Pavement (Type D)m²</v>
      </c>
      <c r="L25" s="40">
        <f>MATCH(K25,'[2]Pay Items'!$L$1:$L$643,0)</f>
        <v>144</v>
      </c>
      <c r="M25" s="41" t="str">
        <f t="shared" ca="1" si="1"/>
        <v>F0</v>
      </c>
      <c r="N25" s="41" t="str">
        <f t="shared" ca="1" si="2"/>
        <v>C2</v>
      </c>
      <c r="O25" s="41" t="str">
        <f t="shared" ca="1" si="3"/>
        <v>C2</v>
      </c>
    </row>
    <row r="26" spans="1:15" s="62" customFormat="1" ht="30" customHeight="1" x14ac:dyDescent="0.25">
      <c r="A26" s="65" t="s">
        <v>68</v>
      </c>
      <c r="B26" s="53" t="s">
        <v>69</v>
      </c>
      <c r="C26" s="73" t="s">
        <v>70</v>
      </c>
      <c r="D26" s="66" t="s">
        <v>71</v>
      </c>
      <c r="E26" s="56" t="s">
        <v>33</v>
      </c>
      <c r="F26" s="57">
        <v>160</v>
      </c>
      <c r="G26" s="194"/>
      <c r="H26" s="58">
        <f t="shared" si="5"/>
        <v>0</v>
      </c>
      <c r="I26" s="71" t="s">
        <v>72</v>
      </c>
      <c r="J26" s="38" t="str">
        <f t="shared" ca="1" si="0"/>
        <v/>
      </c>
      <c r="K26" s="39" t="str">
        <f t="shared" si="4"/>
        <v>B093APartial Depth Planing of Existing Jointsm²</v>
      </c>
      <c r="L26" s="40">
        <f>MATCH(K26,'[2]Pay Items'!$L$1:$L$643,0)</f>
        <v>145</v>
      </c>
      <c r="M26" s="41" t="str">
        <f t="shared" ca="1" si="1"/>
        <v>F0</v>
      </c>
      <c r="N26" s="41" t="str">
        <f t="shared" ca="1" si="2"/>
        <v>C2</v>
      </c>
      <c r="O26" s="41" t="str">
        <f t="shared" ca="1" si="3"/>
        <v>C2</v>
      </c>
    </row>
    <row r="27" spans="1:15" s="62" customFormat="1" ht="30" customHeight="1" x14ac:dyDescent="0.25">
      <c r="A27" s="65" t="s">
        <v>73</v>
      </c>
      <c r="B27" s="53" t="s">
        <v>74</v>
      </c>
      <c r="C27" s="73" t="s">
        <v>75</v>
      </c>
      <c r="D27" s="66" t="s">
        <v>71</v>
      </c>
      <c r="E27" s="56" t="s">
        <v>33</v>
      </c>
      <c r="F27" s="57">
        <v>160</v>
      </c>
      <c r="G27" s="194"/>
      <c r="H27" s="58">
        <f t="shared" si="5"/>
        <v>0</v>
      </c>
      <c r="I27" s="71"/>
      <c r="J27" s="38" t="str">
        <f t="shared" ca="1" si="0"/>
        <v/>
      </c>
      <c r="K27" s="39" t="str">
        <f t="shared" si="4"/>
        <v>B093BAsphalt Patching of Partial Depth Jointsm²</v>
      </c>
      <c r="L27" s="40">
        <f>MATCH(K27,'[2]Pay Items'!$L$1:$L$643,0)</f>
        <v>146</v>
      </c>
      <c r="M27" s="41" t="str">
        <f t="shared" ca="1" si="1"/>
        <v>F0</v>
      </c>
      <c r="N27" s="41" t="str">
        <f t="shared" ca="1" si="2"/>
        <v>C2</v>
      </c>
      <c r="O27" s="41" t="str">
        <f t="shared" ca="1" si="3"/>
        <v>C2</v>
      </c>
    </row>
    <row r="28" spans="1:15" s="62" customFormat="1" ht="30" customHeight="1" x14ac:dyDescent="0.25">
      <c r="A28" s="65" t="s">
        <v>76</v>
      </c>
      <c r="B28" s="53" t="s">
        <v>77</v>
      </c>
      <c r="C28" s="54" t="s">
        <v>78</v>
      </c>
      <c r="D28" s="66" t="s">
        <v>39</v>
      </c>
      <c r="E28" s="56"/>
      <c r="F28" s="57"/>
      <c r="G28" s="67"/>
      <c r="H28" s="58"/>
      <c r="I28" s="59"/>
      <c r="J28" s="38" t="str">
        <f t="shared" ca="1" si="0"/>
        <v>LOCKED</v>
      </c>
      <c r="K28" s="39" t="str">
        <f t="shared" si="4"/>
        <v>B094Drilled DowelsCW 3230-R8</v>
      </c>
      <c r="L28" s="40">
        <f>MATCH(K28,'[2]Pay Items'!$L$1:$L$643,0)</f>
        <v>147</v>
      </c>
      <c r="M28" s="41" t="str">
        <f t="shared" ca="1" si="1"/>
        <v>F0</v>
      </c>
      <c r="N28" s="41" t="str">
        <f t="shared" ca="1" si="2"/>
        <v>G</v>
      </c>
      <c r="O28" s="41" t="str">
        <f t="shared" ca="1" si="3"/>
        <v>C2</v>
      </c>
    </row>
    <row r="29" spans="1:15" s="62" customFormat="1" ht="30" customHeight="1" x14ac:dyDescent="0.25">
      <c r="A29" s="65" t="s">
        <v>79</v>
      </c>
      <c r="B29" s="68" t="s">
        <v>41</v>
      </c>
      <c r="C29" s="69" t="s">
        <v>80</v>
      </c>
      <c r="D29" s="66" t="s">
        <v>23</v>
      </c>
      <c r="E29" s="56" t="s">
        <v>81</v>
      </c>
      <c r="F29" s="57">
        <v>200</v>
      </c>
      <c r="G29" s="194"/>
      <c r="H29" s="58">
        <f>ROUND(G29*F29,2)</f>
        <v>0</v>
      </c>
      <c r="I29" s="59"/>
      <c r="J29" s="38" t="str">
        <f t="shared" ca="1" si="0"/>
        <v/>
      </c>
      <c r="K29" s="39" t="str">
        <f t="shared" si="4"/>
        <v>B09519.1 mm Diametereach</v>
      </c>
      <c r="L29" s="40">
        <f>MATCH(K29,'[2]Pay Items'!$L$1:$L$643,0)</f>
        <v>148</v>
      </c>
      <c r="M29" s="41" t="str">
        <f t="shared" ca="1" si="1"/>
        <v>F0</v>
      </c>
      <c r="N29" s="41" t="str">
        <f t="shared" ca="1" si="2"/>
        <v>C2</v>
      </c>
      <c r="O29" s="41" t="str">
        <f t="shared" ca="1" si="3"/>
        <v>C2</v>
      </c>
    </row>
    <row r="30" spans="1:15" s="62" customFormat="1" ht="30" customHeight="1" x14ac:dyDescent="0.25">
      <c r="A30" s="65" t="s">
        <v>82</v>
      </c>
      <c r="B30" s="53" t="s">
        <v>83</v>
      </c>
      <c r="C30" s="54" t="s">
        <v>84</v>
      </c>
      <c r="D30" s="66" t="s">
        <v>39</v>
      </c>
      <c r="E30" s="56"/>
      <c r="F30" s="57"/>
      <c r="G30" s="67"/>
      <c r="H30" s="58"/>
      <c r="I30" s="59"/>
      <c r="J30" s="38" t="str">
        <f t="shared" ca="1" si="0"/>
        <v>LOCKED</v>
      </c>
      <c r="K30" s="39" t="str">
        <f t="shared" si="4"/>
        <v>B097Drilled Tie BarsCW 3230-R8</v>
      </c>
      <c r="L30" s="40">
        <f>MATCH(K30,'[2]Pay Items'!$L$1:$L$643,0)</f>
        <v>150</v>
      </c>
      <c r="M30" s="41" t="str">
        <f t="shared" ca="1" si="1"/>
        <v>F0</v>
      </c>
      <c r="N30" s="41" t="str">
        <f t="shared" ca="1" si="2"/>
        <v>G</v>
      </c>
      <c r="O30" s="41" t="str">
        <f t="shared" ca="1" si="3"/>
        <v>C2</v>
      </c>
    </row>
    <row r="31" spans="1:15" s="62" customFormat="1" ht="30" customHeight="1" x14ac:dyDescent="0.25">
      <c r="A31" s="65" t="s">
        <v>85</v>
      </c>
      <c r="B31" s="68" t="s">
        <v>41</v>
      </c>
      <c r="C31" s="69" t="s">
        <v>86</v>
      </c>
      <c r="D31" s="66" t="s">
        <v>23</v>
      </c>
      <c r="E31" s="56" t="s">
        <v>81</v>
      </c>
      <c r="F31" s="57">
        <v>350</v>
      </c>
      <c r="G31" s="194"/>
      <c r="H31" s="58">
        <f>ROUND(G31*F31,2)</f>
        <v>0</v>
      </c>
      <c r="I31" s="59"/>
      <c r="J31" s="38" t="str">
        <f t="shared" ca="1" si="0"/>
        <v/>
      </c>
      <c r="K31" s="39" t="str">
        <f t="shared" si="4"/>
        <v>B09820 M Deformed Tie Bareach</v>
      </c>
      <c r="L31" s="40">
        <f>MATCH(K31,'[2]Pay Items'!$L$1:$L$643,0)</f>
        <v>152</v>
      </c>
      <c r="M31" s="41" t="str">
        <f t="shared" ca="1" si="1"/>
        <v>F0</v>
      </c>
      <c r="N31" s="41" t="str">
        <f t="shared" ca="1" si="2"/>
        <v>C2</v>
      </c>
      <c r="O31" s="41" t="str">
        <f t="shared" ca="1" si="3"/>
        <v>C2</v>
      </c>
    </row>
    <row r="32" spans="1:15" s="60" customFormat="1" ht="30" customHeight="1" x14ac:dyDescent="0.25">
      <c r="A32" s="65" t="s">
        <v>87</v>
      </c>
      <c r="B32" s="53" t="s">
        <v>88</v>
      </c>
      <c r="C32" s="54" t="s">
        <v>89</v>
      </c>
      <c r="D32" s="66" t="s">
        <v>90</v>
      </c>
      <c r="E32" s="56"/>
      <c r="F32" s="57"/>
      <c r="G32" s="67"/>
      <c r="H32" s="58"/>
      <c r="I32" s="59"/>
      <c r="J32" s="38" t="str">
        <f t="shared" ca="1" si="0"/>
        <v>LOCKED</v>
      </c>
      <c r="K32" s="39" t="str">
        <f t="shared" si="4"/>
        <v>B114rlMiscellaneous Concrete Slab RenewalCW 3235-R9</v>
      </c>
      <c r="L32" s="40">
        <f>MATCH(K32,'[2]Pay Items'!$L$1:$L$643,0)</f>
        <v>170</v>
      </c>
      <c r="M32" s="41" t="str">
        <f t="shared" ca="1" si="1"/>
        <v>F0</v>
      </c>
      <c r="N32" s="41" t="str">
        <f t="shared" ca="1" si="2"/>
        <v>G</v>
      </c>
      <c r="O32" s="41" t="str">
        <f t="shared" ca="1" si="3"/>
        <v>C2</v>
      </c>
    </row>
    <row r="33" spans="1:15" s="62" customFormat="1" ht="30" customHeight="1" x14ac:dyDescent="0.25">
      <c r="A33" s="65" t="s">
        <v>91</v>
      </c>
      <c r="B33" s="68" t="s">
        <v>92</v>
      </c>
      <c r="C33" s="69" t="s">
        <v>93</v>
      </c>
      <c r="D33" s="66" t="s">
        <v>94</v>
      </c>
      <c r="E33" s="56"/>
      <c r="F33" s="57"/>
      <c r="G33" s="67"/>
      <c r="H33" s="58"/>
      <c r="I33" s="59"/>
      <c r="J33" s="38" t="str">
        <f t="shared" ca="1" si="0"/>
        <v>LOCKED</v>
      </c>
      <c r="K33" s="39" t="str">
        <f t="shared" si="4"/>
        <v>B118rl100 mm SidewalkSD-228A</v>
      </c>
      <c r="L33" s="40">
        <f>MATCH(K33,'[2]Pay Items'!$L$1:$L$643,0)</f>
        <v>174</v>
      </c>
      <c r="M33" s="41" t="str">
        <f t="shared" ca="1" si="1"/>
        <v>F0</v>
      </c>
      <c r="N33" s="41" t="str">
        <f t="shared" ca="1" si="2"/>
        <v>G</v>
      </c>
      <c r="O33" s="41" t="str">
        <f t="shared" ca="1" si="3"/>
        <v>C2</v>
      </c>
    </row>
    <row r="34" spans="1:15" s="62" customFormat="1" ht="30" customHeight="1" x14ac:dyDescent="0.25">
      <c r="A34" s="65" t="s">
        <v>95</v>
      </c>
      <c r="B34" s="74" t="s">
        <v>96</v>
      </c>
      <c r="C34" s="75" t="s">
        <v>97</v>
      </c>
      <c r="D34" s="66"/>
      <c r="E34" s="56" t="s">
        <v>33</v>
      </c>
      <c r="F34" s="57">
        <v>70</v>
      </c>
      <c r="G34" s="194"/>
      <c r="H34" s="58">
        <f>ROUND(G34*F34,2)</f>
        <v>0</v>
      </c>
      <c r="I34" s="76"/>
      <c r="J34" s="38" t="str">
        <f t="shared" ca="1" si="0"/>
        <v/>
      </c>
      <c r="K34" s="39" t="str">
        <f t="shared" si="4"/>
        <v>B119rlLess than 5 sq.m.m²</v>
      </c>
      <c r="L34" s="40">
        <f>MATCH(K34,'[2]Pay Items'!$L$1:$L$643,0)</f>
        <v>175</v>
      </c>
      <c r="M34" s="41" t="str">
        <f t="shared" ca="1" si="1"/>
        <v>F0</v>
      </c>
      <c r="N34" s="41" t="str">
        <f t="shared" ca="1" si="2"/>
        <v>C2</v>
      </c>
      <c r="O34" s="41" t="str">
        <f t="shared" ca="1" si="3"/>
        <v>C2</v>
      </c>
    </row>
    <row r="35" spans="1:15" s="62" customFormat="1" ht="30" customHeight="1" x14ac:dyDescent="0.25">
      <c r="A35" s="65" t="s">
        <v>98</v>
      </c>
      <c r="B35" s="74" t="s">
        <v>99</v>
      </c>
      <c r="C35" s="75" t="s">
        <v>100</v>
      </c>
      <c r="D35" s="66"/>
      <c r="E35" s="56" t="s">
        <v>33</v>
      </c>
      <c r="F35" s="57">
        <v>100</v>
      </c>
      <c r="G35" s="194"/>
      <c r="H35" s="58">
        <f>ROUND(G35*F35,2)</f>
        <v>0</v>
      </c>
      <c r="I35" s="59"/>
      <c r="J35" s="38" t="str">
        <f t="shared" ca="1" si="0"/>
        <v/>
      </c>
      <c r="K35" s="39" t="str">
        <f t="shared" si="4"/>
        <v>B120rl5 sq.m. to 20 sq.m.m²</v>
      </c>
      <c r="L35" s="40">
        <f>MATCH(K35,'[2]Pay Items'!$L$1:$L$643,0)</f>
        <v>176</v>
      </c>
      <c r="M35" s="41" t="str">
        <f t="shared" ca="1" si="1"/>
        <v>F0</v>
      </c>
      <c r="N35" s="41" t="str">
        <f t="shared" ca="1" si="2"/>
        <v>C2</v>
      </c>
      <c r="O35" s="41" t="str">
        <f t="shared" ca="1" si="3"/>
        <v>C2</v>
      </c>
    </row>
    <row r="36" spans="1:15" s="62" customFormat="1" ht="30" customHeight="1" x14ac:dyDescent="0.25">
      <c r="A36" s="65" t="s">
        <v>101</v>
      </c>
      <c r="B36" s="74" t="s">
        <v>102</v>
      </c>
      <c r="C36" s="75" t="s">
        <v>103</v>
      </c>
      <c r="D36" s="66" t="s">
        <v>23</v>
      </c>
      <c r="E36" s="56" t="s">
        <v>33</v>
      </c>
      <c r="F36" s="57">
        <v>180</v>
      </c>
      <c r="G36" s="194"/>
      <c r="H36" s="58">
        <f>ROUND(G36*F36,2)</f>
        <v>0</v>
      </c>
      <c r="I36" s="77"/>
      <c r="J36" s="38" t="str">
        <f t="shared" ca="1" si="0"/>
        <v/>
      </c>
      <c r="K36" s="39" t="str">
        <f t="shared" si="4"/>
        <v>B121rlGreater than 20 sq.m.m²</v>
      </c>
      <c r="L36" s="40">
        <f>MATCH(K36,'[2]Pay Items'!$L$1:$L$643,0)</f>
        <v>177</v>
      </c>
      <c r="M36" s="41" t="str">
        <f t="shared" ca="1" si="1"/>
        <v>F0</v>
      </c>
      <c r="N36" s="41" t="str">
        <f t="shared" ca="1" si="2"/>
        <v>C2</v>
      </c>
      <c r="O36" s="41" t="str">
        <f t="shared" ca="1" si="3"/>
        <v>C2</v>
      </c>
    </row>
    <row r="37" spans="1:15" s="60" customFormat="1" ht="30" customHeight="1" x14ac:dyDescent="0.25">
      <c r="A37" s="65" t="s">
        <v>104</v>
      </c>
      <c r="B37" s="53" t="s">
        <v>105</v>
      </c>
      <c r="C37" s="54" t="s">
        <v>106</v>
      </c>
      <c r="D37" s="66" t="s">
        <v>90</v>
      </c>
      <c r="E37" s="56" t="s">
        <v>33</v>
      </c>
      <c r="F37" s="78">
        <v>15</v>
      </c>
      <c r="G37" s="194"/>
      <c r="H37" s="58">
        <f>ROUND(G37*F37,2)</f>
        <v>0</v>
      </c>
      <c r="I37" s="59"/>
      <c r="J37" s="38" t="str">
        <f t="shared" ca="1" si="0"/>
        <v/>
      </c>
      <c r="K37" s="39" t="str">
        <f t="shared" si="4"/>
        <v>B124Adjustment of Precast Sidewalk BlocksCW 3235-R9m²</v>
      </c>
      <c r="L37" s="40">
        <f>MATCH(K37,'[2]Pay Items'!$L$1:$L$643,0)</f>
        <v>184</v>
      </c>
      <c r="M37" s="41" t="str">
        <f t="shared" ca="1" si="1"/>
        <v>F0</v>
      </c>
      <c r="N37" s="41" t="str">
        <f t="shared" ca="1" si="2"/>
        <v>C2</v>
      </c>
      <c r="O37" s="41" t="str">
        <f t="shared" ca="1" si="3"/>
        <v>C2</v>
      </c>
    </row>
    <row r="38" spans="1:15" s="62" customFormat="1" ht="30" customHeight="1" x14ac:dyDescent="0.25">
      <c r="A38" s="65" t="s">
        <v>107</v>
      </c>
      <c r="B38" s="53" t="s">
        <v>108</v>
      </c>
      <c r="C38" s="54" t="s">
        <v>109</v>
      </c>
      <c r="D38" s="66" t="s">
        <v>110</v>
      </c>
      <c r="E38" s="56"/>
      <c r="F38" s="57"/>
      <c r="G38" s="67"/>
      <c r="H38" s="58"/>
      <c r="I38" s="59"/>
      <c r="J38" s="38" t="str">
        <f t="shared" ca="1" si="0"/>
        <v>LOCKED</v>
      </c>
      <c r="K38" s="39" t="str">
        <f t="shared" si="4"/>
        <v>B154rlConcrete Curb RenewalCW 3240-R10</v>
      </c>
      <c r="L38" s="40">
        <f>MATCH(K38,'[2]Pay Items'!$L$1:$L$643,0)</f>
        <v>240</v>
      </c>
      <c r="M38" s="41" t="str">
        <f t="shared" ca="1" si="1"/>
        <v>F0</v>
      </c>
      <c r="N38" s="41" t="str">
        <f t="shared" ca="1" si="2"/>
        <v>G</v>
      </c>
      <c r="O38" s="41" t="str">
        <f t="shared" ca="1" si="3"/>
        <v>C2</v>
      </c>
    </row>
    <row r="39" spans="1:15" s="62" customFormat="1" ht="30" customHeight="1" x14ac:dyDescent="0.25">
      <c r="A39" s="65" t="s">
        <v>111</v>
      </c>
      <c r="B39" s="68" t="s">
        <v>41</v>
      </c>
      <c r="C39" s="69" t="s">
        <v>112</v>
      </c>
      <c r="D39" s="66" t="s">
        <v>113</v>
      </c>
      <c r="E39" s="56"/>
      <c r="F39" s="57"/>
      <c r="G39" s="79"/>
      <c r="H39" s="58"/>
      <c r="I39" s="59" t="s">
        <v>114</v>
      </c>
      <c r="J39" s="38" t="str">
        <f t="shared" ca="1" si="0"/>
        <v>LOCKED</v>
      </c>
      <c r="K39" s="39" t="str">
        <f t="shared" si="4"/>
        <v>B155rlBarrier (150 mm reveal ht, Dowelled)SD-205,SD-206A</v>
      </c>
      <c r="L39" s="40">
        <f>MATCH(K39,'[2]Pay Items'!$L$1:$L$643,0)</f>
        <v>242</v>
      </c>
      <c r="M39" s="41" t="str">
        <f t="shared" ca="1" si="1"/>
        <v>F0</v>
      </c>
      <c r="N39" s="41" t="str">
        <f t="shared" ca="1" si="2"/>
        <v>C2</v>
      </c>
      <c r="O39" s="41" t="str">
        <f t="shared" ca="1" si="3"/>
        <v>C2</v>
      </c>
    </row>
    <row r="40" spans="1:15" s="62" customFormat="1" ht="30" customHeight="1" x14ac:dyDescent="0.25">
      <c r="A40" s="65" t="s">
        <v>115</v>
      </c>
      <c r="B40" s="74" t="s">
        <v>96</v>
      </c>
      <c r="C40" s="75" t="s">
        <v>116</v>
      </c>
      <c r="D40" s="66"/>
      <c r="E40" s="56" t="s">
        <v>117</v>
      </c>
      <c r="F40" s="57">
        <v>40</v>
      </c>
      <c r="G40" s="194"/>
      <c r="H40" s="58">
        <f t="shared" ref="H40:H45" si="6">ROUND(G40*F40,2)</f>
        <v>0</v>
      </c>
      <c r="I40" s="76"/>
      <c r="J40" s="38" t="str">
        <f t="shared" ca="1" si="0"/>
        <v/>
      </c>
      <c r="K40" s="39" t="str">
        <f t="shared" si="4"/>
        <v>B156rlLess than 3 mm</v>
      </c>
      <c r="L40" s="40">
        <f>MATCH(K40,'[2]Pay Items'!$L$1:$L$643,0)</f>
        <v>244</v>
      </c>
      <c r="M40" s="41" t="str">
        <f t="shared" ca="1" si="1"/>
        <v>F0</v>
      </c>
      <c r="N40" s="41" t="str">
        <f t="shared" ca="1" si="2"/>
        <v>C2</v>
      </c>
      <c r="O40" s="41" t="str">
        <f t="shared" ca="1" si="3"/>
        <v>C2</v>
      </c>
    </row>
    <row r="41" spans="1:15" s="62" customFormat="1" ht="30" customHeight="1" x14ac:dyDescent="0.25">
      <c r="A41" s="65" t="s">
        <v>118</v>
      </c>
      <c r="B41" s="74" t="s">
        <v>99</v>
      </c>
      <c r="C41" s="75" t="s">
        <v>119</v>
      </c>
      <c r="D41" s="66"/>
      <c r="E41" s="56" t="s">
        <v>117</v>
      </c>
      <c r="F41" s="57">
        <v>225</v>
      </c>
      <c r="G41" s="194"/>
      <c r="H41" s="58">
        <f t="shared" si="6"/>
        <v>0</v>
      </c>
      <c r="I41" s="59"/>
      <c r="J41" s="38" t="str">
        <f t="shared" ca="1" si="0"/>
        <v/>
      </c>
      <c r="K41" s="39" t="str">
        <f t="shared" si="4"/>
        <v>B157rl3 m to 30 mm</v>
      </c>
      <c r="L41" s="40">
        <f>MATCH(K41,'[2]Pay Items'!$L$1:$L$643,0)</f>
        <v>245</v>
      </c>
      <c r="M41" s="41" t="str">
        <f t="shared" ca="1" si="1"/>
        <v>F0</v>
      </c>
      <c r="N41" s="41" t="str">
        <f t="shared" ca="1" si="2"/>
        <v>C2</v>
      </c>
      <c r="O41" s="41" t="str">
        <f t="shared" ca="1" si="3"/>
        <v>C2</v>
      </c>
    </row>
    <row r="42" spans="1:15" s="62" customFormat="1" ht="30" customHeight="1" x14ac:dyDescent="0.25">
      <c r="A42" s="65" t="s">
        <v>120</v>
      </c>
      <c r="B42" s="74" t="s">
        <v>121</v>
      </c>
      <c r="C42" s="75" t="s">
        <v>122</v>
      </c>
      <c r="D42" s="66" t="s">
        <v>23</v>
      </c>
      <c r="E42" s="56" t="s">
        <v>117</v>
      </c>
      <c r="F42" s="57">
        <v>180</v>
      </c>
      <c r="G42" s="194"/>
      <c r="H42" s="58">
        <f t="shared" si="6"/>
        <v>0</v>
      </c>
      <c r="I42" s="77"/>
      <c r="J42" s="38" t="str">
        <f t="shared" ca="1" si="0"/>
        <v/>
      </c>
      <c r="K42" s="39" t="str">
        <f t="shared" si="4"/>
        <v>B158rlGreater than 30 mm</v>
      </c>
      <c r="L42" s="40">
        <f>MATCH(K42,'[2]Pay Items'!$L$1:$L$643,0)</f>
        <v>246</v>
      </c>
      <c r="M42" s="41" t="str">
        <f t="shared" ca="1" si="1"/>
        <v>F0</v>
      </c>
      <c r="N42" s="41" t="str">
        <f t="shared" ca="1" si="2"/>
        <v>C2</v>
      </c>
      <c r="O42" s="41" t="str">
        <f t="shared" ca="1" si="3"/>
        <v>C2</v>
      </c>
    </row>
    <row r="43" spans="1:15" s="62" customFormat="1" ht="30" customHeight="1" x14ac:dyDescent="0.25">
      <c r="A43" s="65" t="s">
        <v>123</v>
      </c>
      <c r="B43" s="68" t="s">
        <v>49</v>
      </c>
      <c r="C43" s="69" t="s">
        <v>124</v>
      </c>
      <c r="D43" s="66" t="s">
        <v>125</v>
      </c>
      <c r="E43" s="56" t="s">
        <v>117</v>
      </c>
      <c r="F43" s="57">
        <v>110</v>
      </c>
      <c r="G43" s="194"/>
      <c r="H43" s="58">
        <f t="shared" si="6"/>
        <v>0</v>
      </c>
      <c r="I43" s="59" t="s">
        <v>126</v>
      </c>
      <c r="J43" s="38" t="str">
        <f t="shared" ca="1" si="0"/>
        <v/>
      </c>
      <c r="K43" s="39" t="str">
        <f t="shared" si="4"/>
        <v>B167rlModified Barrier (150 mm reveal ht, Dowelled)SD-203Bm</v>
      </c>
      <c r="L43" s="40">
        <f>MATCH(K43,'[2]Pay Items'!$L$1:$L$643,0)</f>
        <v>260</v>
      </c>
      <c r="M43" s="41" t="str">
        <f t="shared" ca="1" si="1"/>
        <v>F0</v>
      </c>
      <c r="N43" s="41" t="str">
        <f t="shared" ca="1" si="2"/>
        <v>C2</v>
      </c>
      <c r="O43" s="41" t="str">
        <f t="shared" ca="1" si="3"/>
        <v>C2</v>
      </c>
    </row>
    <row r="44" spans="1:15" s="62" customFormat="1" ht="30" customHeight="1" x14ac:dyDescent="0.25">
      <c r="A44" s="65" t="s">
        <v>127</v>
      </c>
      <c r="B44" s="68" t="s">
        <v>52</v>
      </c>
      <c r="C44" s="69" t="s">
        <v>128</v>
      </c>
      <c r="D44" s="66" t="s">
        <v>129</v>
      </c>
      <c r="E44" s="56" t="s">
        <v>117</v>
      </c>
      <c r="F44" s="57">
        <v>70</v>
      </c>
      <c r="G44" s="194"/>
      <c r="H44" s="58">
        <f t="shared" si="6"/>
        <v>0</v>
      </c>
      <c r="I44" s="59"/>
      <c r="J44" s="38" t="str">
        <f t="shared" ca="1" si="0"/>
        <v/>
      </c>
      <c r="K44" s="39" t="str">
        <f t="shared" si="4"/>
        <v>B184rlCurb Ramp (8-12 mm reveal ht, Integral)SD-229C,Dm</v>
      </c>
      <c r="L44" s="40">
        <f>MATCH(K44,'[2]Pay Items'!$L$1:$L$643,0)</f>
        <v>287</v>
      </c>
      <c r="M44" s="41" t="str">
        <f t="shared" ca="1" si="1"/>
        <v>F0</v>
      </c>
      <c r="N44" s="41" t="str">
        <f t="shared" ca="1" si="2"/>
        <v>C2</v>
      </c>
      <c r="O44" s="41" t="str">
        <f t="shared" ca="1" si="3"/>
        <v>C2</v>
      </c>
    </row>
    <row r="45" spans="1:15" s="62" customFormat="1" ht="30" customHeight="1" x14ac:dyDescent="0.25">
      <c r="A45" s="65" t="s">
        <v>130</v>
      </c>
      <c r="B45" s="53" t="s">
        <v>131</v>
      </c>
      <c r="C45" s="54" t="s">
        <v>132</v>
      </c>
      <c r="D45" s="66" t="s">
        <v>133</v>
      </c>
      <c r="E45" s="56" t="s">
        <v>33</v>
      </c>
      <c r="F45" s="57">
        <v>5</v>
      </c>
      <c r="G45" s="194"/>
      <c r="H45" s="58">
        <f t="shared" si="6"/>
        <v>0</v>
      </c>
      <c r="I45" s="59"/>
      <c r="J45" s="38" t="str">
        <f t="shared" ca="1" si="0"/>
        <v/>
      </c>
      <c r="K45" s="39" t="str">
        <f t="shared" si="4"/>
        <v>B189Regrading Existing Interlocking Paving StonesCW 3330-R5m²</v>
      </c>
      <c r="L45" s="40">
        <f>MATCH(K45,'[2]Pay Items'!$L$1:$L$643,0)</f>
        <v>301</v>
      </c>
      <c r="M45" s="41" t="str">
        <f t="shared" ca="1" si="1"/>
        <v>F0</v>
      </c>
      <c r="N45" s="41" t="str">
        <f t="shared" ca="1" si="2"/>
        <v>C2</v>
      </c>
      <c r="O45" s="41" t="str">
        <f t="shared" ca="1" si="3"/>
        <v>C2</v>
      </c>
    </row>
    <row r="46" spans="1:15" s="62" customFormat="1" ht="30" customHeight="1" x14ac:dyDescent="0.25">
      <c r="A46" s="65" t="s">
        <v>134</v>
      </c>
      <c r="B46" s="53" t="s">
        <v>135</v>
      </c>
      <c r="C46" s="54" t="s">
        <v>136</v>
      </c>
      <c r="D46" s="66" t="s">
        <v>137</v>
      </c>
      <c r="E46" s="80"/>
      <c r="F46" s="57"/>
      <c r="G46" s="67"/>
      <c r="H46" s="58"/>
      <c r="I46" s="59"/>
      <c r="J46" s="38" t="str">
        <f t="shared" ca="1" si="0"/>
        <v>LOCKED</v>
      </c>
      <c r="K46" s="39" t="str">
        <f t="shared" si="4"/>
        <v>B190Construction of Asphaltic Concrete OverlayCW 3410-R11</v>
      </c>
      <c r="L46" s="40">
        <f>MATCH(K46,'[2]Pay Items'!$L$1:$L$643,0)</f>
        <v>302</v>
      </c>
      <c r="M46" s="41" t="str">
        <f t="shared" ca="1" si="1"/>
        <v>F0</v>
      </c>
      <c r="N46" s="41" t="str">
        <f t="shared" ca="1" si="2"/>
        <v>G</v>
      </c>
      <c r="O46" s="41" t="str">
        <f t="shared" ca="1" si="3"/>
        <v>C2</v>
      </c>
    </row>
    <row r="47" spans="1:15" s="62" customFormat="1" ht="30" customHeight="1" x14ac:dyDescent="0.25">
      <c r="A47" s="65" t="s">
        <v>138</v>
      </c>
      <c r="B47" s="68" t="s">
        <v>41</v>
      </c>
      <c r="C47" s="69" t="s">
        <v>139</v>
      </c>
      <c r="D47" s="66"/>
      <c r="E47" s="56"/>
      <c r="F47" s="57"/>
      <c r="G47" s="67"/>
      <c r="H47" s="58"/>
      <c r="I47" s="59"/>
      <c r="J47" s="38" t="str">
        <f t="shared" ca="1" si="0"/>
        <v>LOCKED</v>
      </c>
      <c r="K47" s="39" t="str">
        <f t="shared" si="4"/>
        <v>B191Main Line Paving</v>
      </c>
      <c r="L47" s="40">
        <f>MATCH(K47,'[2]Pay Items'!$L$1:$L$643,0)</f>
        <v>303</v>
      </c>
      <c r="M47" s="41" t="str">
        <f t="shared" ca="1" si="1"/>
        <v>F0</v>
      </c>
      <c r="N47" s="41" t="str">
        <f t="shared" ca="1" si="2"/>
        <v>G</v>
      </c>
      <c r="O47" s="41" t="str">
        <f t="shared" ca="1" si="3"/>
        <v>C2</v>
      </c>
    </row>
    <row r="48" spans="1:15" s="62" customFormat="1" ht="30" customHeight="1" x14ac:dyDescent="0.25">
      <c r="A48" s="65" t="s">
        <v>140</v>
      </c>
      <c r="B48" s="74" t="s">
        <v>96</v>
      </c>
      <c r="C48" s="75" t="s">
        <v>141</v>
      </c>
      <c r="D48" s="66"/>
      <c r="E48" s="56" t="s">
        <v>142</v>
      </c>
      <c r="F48" s="57">
        <v>1750</v>
      </c>
      <c r="G48" s="194"/>
      <c r="H48" s="58">
        <f>ROUND(G48*F48,2)</f>
        <v>0</v>
      </c>
      <c r="I48" s="59"/>
      <c r="J48" s="38" t="str">
        <f t="shared" ca="1" si="0"/>
        <v/>
      </c>
      <c r="K48" s="39" t="str">
        <f t="shared" si="4"/>
        <v>B193Type IAtonne</v>
      </c>
      <c r="L48" s="40">
        <f>MATCH(K48,'[2]Pay Items'!$L$1:$L$643,0)</f>
        <v>304</v>
      </c>
      <c r="M48" s="41" t="str">
        <f t="shared" ca="1" si="1"/>
        <v>F0</v>
      </c>
      <c r="N48" s="41" t="str">
        <f t="shared" ca="1" si="2"/>
        <v>C2</v>
      </c>
      <c r="O48" s="41" t="str">
        <f t="shared" ca="1" si="3"/>
        <v>C2</v>
      </c>
    </row>
    <row r="49" spans="1:16" s="62" customFormat="1" ht="30" customHeight="1" x14ac:dyDescent="0.25">
      <c r="A49" s="65" t="s">
        <v>143</v>
      </c>
      <c r="B49" s="68" t="s">
        <v>49</v>
      </c>
      <c r="C49" s="69" t="s">
        <v>144</v>
      </c>
      <c r="D49" s="66"/>
      <c r="E49" s="56"/>
      <c r="F49" s="57"/>
      <c r="G49" s="67"/>
      <c r="H49" s="58"/>
      <c r="I49" s="59"/>
      <c r="J49" s="38" t="str">
        <f t="shared" ca="1" si="0"/>
        <v>LOCKED</v>
      </c>
      <c r="K49" s="39" t="str">
        <f t="shared" si="4"/>
        <v>B194Tie-ins and Approaches</v>
      </c>
      <c r="L49" s="40">
        <f>MATCH(K49,'[2]Pay Items'!$L$1:$L$643,0)</f>
        <v>306</v>
      </c>
      <c r="M49" s="41" t="str">
        <f t="shared" ca="1" si="1"/>
        <v>F0</v>
      </c>
      <c r="N49" s="41" t="str">
        <f t="shared" ca="1" si="2"/>
        <v>G</v>
      </c>
      <c r="O49" s="41" t="str">
        <f t="shared" ca="1" si="3"/>
        <v>C2</v>
      </c>
    </row>
    <row r="50" spans="1:16" s="62" customFormat="1" ht="30" customHeight="1" x14ac:dyDescent="0.25">
      <c r="A50" s="65" t="s">
        <v>145</v>
      </c>
      <c r="B50" s="74" t="s">
        <v>96</v>
      </c>
      <c r="C50" s="75" t="s">
        <v>141</v>
      </c>
      <c r="D50" s="66"/>
      <c r="E50" s="56" t="s">
        <v>142</v>
      </c>
      <c r="F50" s="57">
        <v>75</v>
      </c>
      <c r="G50" s="194"/>
      <c r="H50" s="58">
        <f>ROUND(G50*F50,2)</f>
        <v>0</v>
      </c>
      <c r="I50" s="59"/>
      <c r="J50" s="38" t="str">
        <f t="shared" ca="1" si="0"/>
        <v/>
      </c>
      <c r="K50" s="39" t="str">
        <f t="shared" si="4"/>
        <v>B195Type IAtonne</v>
      </c>
      <c r="L50" s="40">
        <f>MATCH(K50,'[2]Pay Items'!$L$1:$L$643,0)</f>
        <v>307</v>
      </c>
      <c r="M50" s="41" t="str">
        <f t="shared" ca="1" si="1"/>
        <v>F0</v>
      </c>
      <c r="N50" s="41" t="str">
        <f t="shared" ca="1" si="2"/>
        <v>C2</v>
      </c>
      <c r="O50" s="41" t="str">
        <f t="shared" ca="1" si="3"/>
        <v>C2</v>
      </c>
    </row>
    <row r="51" spans="1:16" s="60" customFormat="1" ht="30" customHeight="1" x14ac:dyDescent="0.25">
      <c r="A51" s="65" t="s">
        <v>146</v>
      </c>
      <c r="B51" s="53" t="s">
        <v>147</v>
      </c>
      <c r="C51" s="54" t="s">
        <v>148</v>
      </c>
      <c r="D51" s="66" t="s">
        <v>149</v>
      </c>
      <c r="E51" s="56"/>
      <c r="F51" s="57"/>
      <c r="G51" s="67"/>
      <c r="H51" s="58"/>
      <c r="I51" s="59"/>
      <c r="J51" s="38" t="str">
        <f t="shared" ca="1" si="0"/>
        <v>LOCKED</v>
      </c>
      <c r="K51" s="39" t="str">
        <f t="shared" si="4"/>
        <v>B200Planing of PavementCW 3450-R6</v>
      </c>
      <c r="L51" s="40">
        <f>MATCH(K51,'[2]Pay Items'!$L$1:$L$643,0)</f>
        <v>312</v>
      </c>
      <c r="M51" s="41" t="str">
        <f t="shared" ca="1" si="1"/>
        <v>F0</v>
      </c>
      <c r="N51" s="41" t="str">
        <f t="shared" ca="1" si="2"/>
        <v>G</v>
      </c>
      <c r="O51" s="41" t="str">
        <f t="shared" ca="1" si="3"/>
        <v>C2</v>
      </c>
    </row>
    <row r="52" spans="1:16" s="62" customFormat="1" ht="30" customHeight="1" x14ac:dyDescent="0.25">
      <c r="A52" s="65" t="s">
        <v>150</v>
      </c>
      <c r="B52" s="68" t="s">
        <v>41</v>
      </c>
      <c r="C52" s="69" t="s">
        <v>151</v>
      </c>
      <c r="D52" s="66" t="s">
        <v>23</v>
      </c>
      <c r="E52" s="56" t="s">
        <v>33</v>
      </c>
      <c r="F52" s="57">
        <v>8500</v>
      </c>
      <c r="G52" s="194"/>
      <c r="H52" s="58">
        <f>ROUND(G52*F52,2)</f>
        <v>0</v>
      </c>
      <c r="I52" s="59"/>
      <c r="J52" s="38" t="str">
        <f t="shared" ca="1" si="0"/>
        <v/>
      </c>
      <c r="K52" s="39" t="str">
        <f t="shared" si="4"/>
        <v>B20250 - 100 mm Depth (Asphalt)m²</v>
      </c>
      <c r="L52" s="40">
        <f>MATCH(K52,'[2]Pay Items'!$L$1:$L$643,0)</f>
        <v>314</v>
      </c>
      <c r="M52" s="41" t="str">
        <f t="shared" ca="1" si="1"/>
        <v>F0</v>
      </c>
      <c r="N52" s="41" t="str">
        <f t="shared" ca="1" si="2"/>
        <v>C2</v>
      </c>
      <c r="O52" s="41" t="str">
        <f t="shared" ca="1" si="3"/>
        <v>C2</v>
      </c>
    </row>
    <row r="53" spans="1:16" s="60" customFormat="1" ht="30" customHeight="1" x14ac:dyDescent="0.25">
      <c r="A53" s="65" t="s">
        <v>152</v>
      </c>
      <c r="B53" s="53" t="s">
        <v>153</v>
      </c>
      <c r="C53" s="54" t="s">
        <v>154</v>
      </c>
      <c r="D53" s="66" t="s">
        <v>155</v>
      </c>
      <c r="E53" s="56" t="s">
        <v>33</v>
      </c>
      <c r="F53" s="78">
        <v>50</v>
      </c>
      <c r="G53" s="194"/>
      <c r="H53" s="58">
        <f>ROUND(G53*F53,2)</f>
        <v>0</v>
      </c>
      <c r="I53" s="71"/>
      <c r="J53" s="38" t="str">
        <f t="shared" ca="1" si="0"/>
        <v/>
      </c>
      <c r="K53" s="39" t="str">
        <f t="shared" si="4"/>
        <v>B206Pavement Repair Fabricm²</v>
      </c>
      <c r="L53" s="40">
        <f>MATCH(K53,'[2]Pay Items'!$L$1:$L$643,0)</f>
        <v>318</v>
      </c>
      <c r="M53" s="41" t="str">
        <f t="shared" ca="1" si="1"/>
        <v>F0</v>
      </c>
      <c r="N53" s="41" t="str">
        <f t="shared" ca="1" si="2"/>
        <v>C2</v>
      </c>
      <c r="O53" s="41" t="str">
        <f t="shared" ca="1" si="3"/>
        <v>C2</v>
      </c>
    </row>
    <row r="54" spans="1:16" s="62" customFormat="1" ht="30" customHeight="1" x14ac:dyDescent="0.25">
      <c r="A54" s="65" t="s">
        <v>156</v>
      </c>
      <c r="B54" s="53" t="s">
        <v>157</v>
      </c>
      <c r="C54" s="54" t="s">
        <v>158</v>
      </c>
      <c r="D54" s="66" t="s">
        <v>159</v>
      </c>
      <c r="E54" s="56" t="s">
        <v>81</v>
      </c>
      <c r="F54" s="78">
        <v>22</v>
      </c>
      <c r="G54" s="194"/>
      <c r="H54" s="58">
        <f>ROUND(G54*F54,2)</f>
        <v>0</v>
      </c>
      <c r="I54" s="59"/>
      <c r="J54" s="38" t="str">
        <f t="shared" ca="1" si="0"/>
        <v/>
      </c>
      <c r="K54" s="39" t="str">
        <f t="shared" si="4"/>
        <v>B219Detectable Warning Surface TilesCW 3326-R3each</v>
      </c>
      <c r="L54" s="40">
        <f>MATCH(K54,'[2]Pay Items'!$L$1:$L$643,0)</f>
        <v>322</v>
      </c>
      <c r="M54" s="41" t="str">
        <f t="shared" ca="1" si="1"/>
        <v>F0</v>
      </c>
      <c r="N54" s="41" t="str">
        <f t="shared" ca="1" si="2"/>
        <v>C2</v>
      </c>
      <c r="O54" s="41" t="str">
        <f t="shared" ca="1" si="3"/>
        <v>C2</v>
      </c>
    </row>
    <row r="55" spans="1:16" ht="40.200000000000003" customHeight="1" x14ac:dyDescent="0.25">
      <c r="A55" s="34"/>
      <c r="B55" s="81"/>
      <c r="C55" s="63" t="s">
        <v>160</v>
      </c>
      <c r="D55" s="49"/>
      <c r="E55" s="82"/>
      <c r="F55" s="50"/>
      <c r="G55" s="34"/>
      <c r="H55" s="51"/>
      <c r="J55" s="38" t="str">
        <f t="shared" ca="1" si="0"/>
        <v>LOCKED</v>
      </c>
      <c r="K55" s="39" t="str">
        <f t="shared" si="4"/>
        <v>JOINT AND CRACK SEALING</v>
      </c>
      <c r="L55" s="40">
        <f>MATCH(K55,'[2]Pay Items'!$L$1:$L$643,0)</f>
        <v>423</v>
      </c>
      <c r="M55" s="41" t="str">
        <f t="shared" ca="1" si="1"/>
        <v>G</v>
      </c>
      <c r="N55" s="41" t="str">
        <f t="shared" ca="1" si="2"/>
        <v>C2</v>
      </c>
      <c r="O55" s="41" t="str">
        <f t="shared" ca="1" si="3"/>
        <v>C2</v>
      </c>
    </row>
    <row r="56" spans="1:16" s="60" customFormat="1" ht="30" customHeight="1" x14ac:dyDescent="0.25">
      <c r="A56" s="61" t="s">
        <v>161</v>
      </c>
      <c r="B56" s="53" t="s">
        <v>162</v>
      </c>
      <c r="C56" s="54" t="s">
        <v>163</v>
      </c>
      <c r="D56" s="66" t="s">
        <v>164</v>
      </c>
      <c r="E56" s="56" t="s">
        <v>117</v>
      </c>
      <c r="F56" s="78">
        <v>2400</v>
      </c>
      <c r="G56" s="194"/>
      <c r="H56" s="58">
        <f>ROUND(G56*F56,2)</f>
        <v>0</v>
      </c>
      <c r="I56" s="59"/>
      <c r="J56" s="38" t="str">
        <f t="shared" ca="1" si="0"/>
        <v/>
      </c>
      <c r="K56" s="39" t="str">
        <f t="shared" si="4"/>
        <v>D006Reflective Crack MaintenanceCW 3250-R7m</v>
      </c>
      <c r="L56" s="40">
        <f>MATCH(K56,'[2]Pay Items'!$L$1:$L$643,0)</f>
        <v>429</v>
      </c>
      <c r="M56" s="41" t="str">
        <f t="shared" ca="1" si="1"/>
        <v>F0</v>
      </c>
      <c r="N56" s="41" t="str">
        <f t="shared" ca="1" si="2"/>
        <v>C2</v>
      </c>
      <c r="O56" s="41" t="str">
        <f t="shared" ca="1" si="3"/>
        <v>C2</v>
      </c>
    </row>
    <row r="57" spans="1:16" ht="40.200000000000003" customHeight="1" x14ac:dyDescent="0.25">
      <c r="A57" s="34"/>
      <c r="B57" s="81"/>
      <c r="C57" s="63" t="s">
        <v>165</v>
      </c>
      <c r="D57" s="49"/>
      <c r="E57" s="82"/>
      <c r="F57" s="50"/>
      <c r="G57" s="34"/>
      <c r="H57" s="51"/>
      <c r="J57" s="38" t="str">
        <f t="shared" ca="1" si="0"/>
        <v>LOCKED</v>
      </c>
      <c r="K57" s="39" t="str">
        <f t="shared" si="4"/>
        <v>ASSOCIATED DRAINAGE AND UNDERGROUND WORKS</v>
      </c>
      <c r="L57" s="40">
        <f>MATCH(K57,'[2]Pay Items'!$L$1:$L$643,0)</f>
        <v>431</v>
      </c>
      <c r="M57" s="41" t="str">
        <f t="shared" ca="1" si="1"/>
        <v>G</v>
      </c>
      <c r="N57" s="41" t="str">
        <f t="shared" ca="1" si="2"/>
        <v>C2</v>
      </c>
      <c r="O57" s="41" t="str">
        <f t="shared" ca="1" si="3"/>
        <v>C2</v>
      </c>
    </row>
    <row r="58" spans="1:16" s="60" customFormat="1" ht="30" customHeight="1" x14ac:dyDescent="0.25">
      <c r="A58" s="61" t="s">
        <v>166</v>
      </c>
      <c r="B58" s="53" t="s">
        <v>167</v>
      </c>
      <c r="C58" s="54" t="s">
        <v>168</v>
      </c>
      <c r="D58" s="66" t="s">
        <v>169</v>
      </c>
      <c r="E58" s="56"/>
      <c r="F58" s="78"/>
      <c r="G58" s="67"/>
      <c r="H58" s="83"/>
      <c r="I58" s="59"/>
      <c r="J58" s="38" t="str">
        <f t="shared" ca="1" si="0"/>
        <v>LOCKED</v>
      </c>
      <c r="K58" s="39" t="str">
        <f t="shared" si="4"/>
        <v>E006Catch PitCW 2130-R12</v>
      </c>
      <c r="L58" s="40">
        <f>MATCH(K58,'[2]Pay Items'!$L$1:$L$643,0)</f>
        <v>439</v>
      </c>
      <c r="M58" s="41" t="str">
        <f t="shared" ca="1" si="1"/>
        <v>F0</v>
      </c>
      <c r="N58" s="41" t="str">
        <f t="shared" ca="1" si="2"/>
        <v>G</v>
      </c>
      <c r="O58" s="41" t="str">
        <f t="shared" ca="1" si="3"/>
        <v>C2</v>
      </c>
    </row>
    <row r="59" spans="1:16" s="60" customFormat="1" ht="30" customHeight="1" x14ac:dyDescent="0.25">
      <c r="A59" s="61" t="s">
        <v>170</v>
      </c>
      <c r="B59" s="68" t="s">
        <v>41</v>
      </c>
      <c r="C59" s="69" t="s">
        <v>171</v>
      </c>
      <c r="D59" s="66"/>
      <c r="E59" s="56" t="s">
        <v>81</v>
      </c>
      <c r="F59" s="78">
        <v>10</v>
      </c>
      <c r="G59" s="194"/>
      <c r="H59" s="58">
        <f>ROUND(G59*F59,2)</f>
        <v>0</v>
      </c>
      <c r="I59" s="59"/>
      <c r="J59" s="38" t="str">
        <f t="shared" ca="1" si="0"/>
        <v/>
      </c>
      <c r="K59" s="39" t="str">
        <f t="shared" si="4"/>
        <v>E007SD-023each</v>
      </c>
      <c r="L59" s="40">
        <f>MATCH(K59,'[2]Pay Items'!$L$1:$L$643,0)</f>
        <v>440</v>
      </c>
      <c r="M59" s="41" t="str">
        <f t="shared" ca="1" si="1"/>
        <v>F0</v>
      </c>
      <c r="N59" s="41" t="str">
        <f t="shared" ca="1" si="2"/>
        <v>C2</v>
      </c>
      <c r="O59" s="41" t="str">
        <f t="shared" ca="1" si="3"/>
        <v>C2</v>
      </c>
    </row>
    <row r="60" spans="1:16" s="60" customFormat="1" ht="30" customHeight="1" x14ac:dyDescent="0.25">
      <c r="A60" s="61" t="s">
        <v>172</v>
      </c>
      <c r="B60" s="53" t="s">
        <v>173</v>
      </c>
      <c r="C60" s="54" t="s">
        <v>174</v>
      </c>
      <c r="D60" s="66" t="s">
        <v>169</v>
      </c>
      <c r="E60" s="56"/>
      <c r="F60" s="78"/>
      <c r="G60" s="67"/>
      <c r="H60" s="83"/>
      <c r="I60" s="83"/>
      <c r="J60" s="38" t="str">
        <f t="shared" ca="1" si="0"/>
        <v>LOCKED</v>
      </c>
      <c r="K60" s="39" t="str">
        <f t="shared" si="4"/>
        <v>E007ARemove and Replace Existing Catch BasinCW 2130-R12</v>
      </c>
      <c r="L60" s="40">
        <f>MATCH(K60,'[2]Pay Items'!$L$1:$L$643,0)</f>
        <v>441</v>
      </c>
      <c r="M60" s="41" t="str">
        <f t="shared" ca="1" si="1"/>
        <v>F0</v>
      </c>
      <c r="N60" s="41" t="str">
        <f t="shared" ca="1" si="2"/>
        <v>G</v>
      </c>
      <c r="O60" s="41" t="str">
        <f t="shared" ca="1" si="3"/>
        <v>C2</v>
      </c>
    </row>
    <row r="61" spans="1:16" s="60" customFormat="1" ht="30" customHeight="1" x14ac:dyDescent="0.25">
      <c r="A61" s="61" t="s">
        <v>175</v>
      </c>
      <c r="B61" s="68" t="s">
        <v>41</v>
      </c>
      <c r="C61" s="69" t="s">
        <v>176</v>
      </c>
      <c r="D61" s="66"/>
      <c r="E61" s="56" t="s">
        <v>81</v>
      </c>
      <c r="F61" s="78">
        <v>1</v>
      </c>
      <c r="G61" s="194"/>
      <c r="H61" s="58">
        <f>ROUND(G61*F61,2)</f>
        <v>0</v>
      </c>
      <c r="I61" s="83"/>
      <c r="J61" s="38" t="str">
        <f t="shared" ca="1" si="0"/>
        <v/>
      </c>
      <c r="K61" s="39" t="str">
        <f t="shared" si="4"/>
        <v>E007BSD-024each</v>
      </c>
      <c r="L61" s="40">
        <f>MATCH(K61,'[2]Pay Items'!$L$1:$L$643,0)</f>
        <v>442</v>
      </c>
      <c r="M61" s="41" t="str">
        <f t="shared" ca="1" si="1"/>
        <v>F0</v>
      </c>
      <c r="N61" s="41" t="str">
        <f t="shared" ca="1" si="2"/>
        <v>C2</v>
      </c>
      <c r="O61" s="41" t="str">
        <f t="shared" ca="1" si="3"/>
        <v>C2</v>
      </c>
    </row>
    <row r="62" spans="1:16" s="62" customFormat="1" ht="30" customHeight="1" x14ac:dyDescent="0.25">
      <c r="A62" s="61" t="s">
        <v>177</v>
      </c>
      <c r="B62" s="53" t="s">
        <v>178</v>
      </c>
      <c r="C62" s="54" t="s">
        <v>179</v>
      </c>
      <c r="D62" s="66" t="s">
        <v>169</v>
      </c>
      <c r="E62" s="56" t="s">
        <v>117</v>
      </c>
      <c r="F62" s="78">
        <v>45</v>
      </c>
      <c r="G62" s="194"/>
      <c r="H62" s="58">
        <f>ROUND(G62*F62,2)</f>
        <v>0</v>
      </c>
      <c r="I62" s="59"/>
      <c r="J62" s="38" t="str">
        <f t="shared" ca="1" si="0"/>
        <v/>
      </c>
      <c r="K62" s="39" t="str">
        <f t="shared" si="4"/>
        <v>E012Drainage Connection PipeCW 2130-R12m</v>
      </c>
      <c r="L62" s="40">
        <f>MATCH(K62,'[2]Pay Items'!$L$1:$L$643,0)</f>
        <v>451</v>
      </c>
      <c r="M62" s="41" t="str">
        <f t="shared" ca="1" si="1"/>
        <v>F0</v>
      </c>
      <c r="N62" s="41" t="str">
        <f t="shared" ca="1" si="2"/>
        <v>C2</v>
      </c>
      <c r="O62" s="41" t="str">
        <f t="shared" ca="1" si="3"/>
        <v>C2</v>
      </c>
    </row>
    <row r="63" spans="1:16" s="94" customFormat="1" ht="30" customHeight="1" x14ac:dyDescent="0.25">
      <c r="A63" s="84" t="s">
        <v>180</v>
      </c>
      <c r="B63" s="85" t="s">
        <v>181</v>
      </c>
      <c r="C63" s="86" t="s">
        <v>182</v>
      </c>
      <c r="D63" s="87" t="s">
        <v>169</v>
      </c>
      <c r="E63" s="88"/>
      <c r="F63" s="89"/>
      <c r="G63" s="90"/>
      <c r="H63" s="91"/>
      <c r="I63" s="92" t="s">
        <v>183</v>
      </c>
      <c r="J63" s="38" t="str">
        <f t="shared" ca="1" si="0"/>
        <v>LOCKED</v>
      </c>
      <c r="K63" s="39" t="str">
        <f t="shared" si="4"/>
        <v>E017Sewer Repair - Up to 3.0 Meters LongCW 2130-R12</v>
      </c>
      <c r="L63" s="40">
        <f>MATCH(K63,'[2]Pay Items'!$L$1:$L$643,0)</f>
        <v>457</v>
      </c>
      <c r="M63" s="41" t="str">
        <f t="shared" ca="1" si="1"/>
        <v>F0</v>
      </c>
      <c r="N63" s="41" t="str">
        <f t="shared" ca="1" si="2"/>
        <v>G</v>
      </c>
      <c r="O63" s="41" t="str">
        <f t="shared" ca="1" si="3"/>
        <v>C2</v>
      </c>
      <c r="P63" s="93" t="str">
        <f ca="1">CELL("format",$H63)</f>
        <v>C2</v>
      </c>
    </row>
    <row r="64" spans="1:16" s="100" customFormat="1" ht="30" customHeight="1" x14ac:dyDescent="0.25">
      <c r="A64" s="95" t="s">
        <v>184</v>
      </c>
      <c r="B64" s="96" t="s">
        <v>41</v>
      </c>
      <c r="C64" s="97" t="s">
        <v>185</v>
      </c>
      <c r="D64" s="87"/>
      <c r="E64" s="88"/>
      <c r="F64" s="89"/>
      <c r="G64" s="90"/>
      <c r="H64" s="91"/>
      <c r="I64" s="98" t="s">
        <v>186</v>
      </c>
      <c r="J64" s="38" t="str">
        <f t="shared" ca="1" si="0"/>
        <v>LOCKED</v>
      </c>
      <c r="K64" s="39" t="str">
        <f t="shared" si="4"/>
        <v>E017E250 mm</v>
      </c>
      <c r="L64" s="40">
        <f>MATCH(K64,'[2]Pay Items'!$L$1:$L$643,0)</f>
        <v>462</v>
      </c>
      <c r="M64" s="41" t="str">
        <f t="shared" ca="1" si="1"/>
        <v>F0</v>
      </c>
      <c r="N64" s="41" t="str">
        <f t="shared" ca="1" si="2"/>
        <v>G</v>
      </c>
      <c r="O64" s="41" t="str">
        <f t="shared" ca="1" si="3"/>
        <v>C2</v>
      </c>
      <c r="P64" s="99" t="str">
        <f ca="1">CELL("format",$H64)</f>
        <v>C2</v>
      </c>
    </row>
    <row r="65" spans="1:16" s="100" customFormat="1" ht="30" customHeight="1" x14ac:dyDescent="0.25">
      <c r="A65" s="95" t="s">
        <v>187</v>
      </c>
      <c r="B65" s="101" t="s">
        <v>96</v>
      </c>
      <c r="C65" s="102" t="s">
        <v>188</v>
      </c>
      <c r="D65" s="87"/>
      <c r="E65" s="88" t="s">
        <v>81</v>
      </c>
      <c r="F65" s="89">
        <v>2</v>
      </c>
      <c r="G65" s="196"/>
      <c r="H65" s="103">
        <f>ROUND(G65*F65,2)</f>
        <v>0</v>
      </c>
      <c r="I65" s="104"/>
      <c r="J65" s="38" t="str">
        <f t="shared" ca="1" si="0"/>
        <v/>
      </c>
      <c r="K65" s="39" t="str">
        <f t="shared" si="4"/>
        <v>E017FClass 3 Backfilleach</v>
      </c>
      <c r="L65" s="46" t="e">
        <f>MATCH(K65,'[2]Pay Items'!$L$1:$L$643,0)</f>
        <v>#N/A</v>
      </c>
      <c r="M65" s="41" t="str">
        <f t="shared" ca="1" si="1"/>
        <v>F0</v>
      </c>
      <c r="N65" s="41" t="str">
        <f t="shared" ca="1" si="2"/>
        <v>C2</v>
      </c>
      <c r="O65" s="41" t="str">
        <f t="shared" ca="1" si="3"/>
        <v>C2</v>
      </c>
      <c r="P65" s="99" t="str">
        <f ca="1">CELL("format",$H65)</f>
        <v>C2</v>
      </c>
    </row>
    <row r="66" spans="1:16" s="106" customFormat="1" ht="30" customHeight="1" x14ac:dyDescent="0.25">
      <c r="A66" s="61" t="s">
        <v>189</v>
      </c>
      <c r="B66" s="53" t="s">
        <v>190</v>
      </c>
      <c r="C66" s="105" t="s">
        <v>191</v>
      </c>
      <c r="D66" s="87" t="s">
        <v>192</v>
      </c>
      <c r="E66" s="56"/>
      <c r="F66" s="78"/>
      <c r="G66" s="67"/>
      <c r="H66" s="83"/>
      <c r="I66" s="59"/>
      <c r="J66" s="38" t="str">
        <f t="shared" ca="1" si="0"/>
        <v>LOCKED</v>
      </c>
      <c r="K66" s="39" t="str">
        <f t="shared" si="4"/>
        <v>E023Frames &amp; CoversCW3210-R8</v>
      </c>
      <c r="L66" s="46">
        <f>MATCH(K66,'[2]Pay Items'!$L$1:$L$643,0)</f>
        <v>500</v>
      </c>
      <c r="M66" s="41" t="str">
        <f t="shared" ca="1" si="1"/>
        <v>F0</v>
      </c>
      <c r="N66" s="41" t="str">
        <f t="shared" ca="1" si="2"/>
        <v>G</v>
      </c>
      <c r="O66" s="41" t="str">
        <f t="shared" ca="1" si="3"/>
        <v>C2</v>
      </c>
    </row>
    <row r="67" spans="1:16" s="62" customFormat="1" ht="30" customHeight="1" x14ac:dyDescent="0.25">
      <c r="A67" s="61" t="s">
        <v>193</v>
      </c>
      <c r="B67" s="68" t="s">
        <v>41</v>
      </c>
      <c r="C67" s="69" t="s">
        <v>194</v>
      </c>
      <c r="D67" s="66"/>
      <c r="E67" s="56" t="s">
        <v>81</v>
      </c>
      <c r="F67" s="78">
        <v>5</v>
      </c>
      <c r="G67" s="194"/>
      <c r="H67" s="58">
        <f t="shared" ref="H67:H73" si="7">ROUND(G67*F67,2)</f>
        <v>0</v>
      </c>
      <c r="I67" s="71"/>
      <c r="J67" s="38" t="str">
        <f t="shared" ca="1" si="0"/>
        <v/>
      </c>
      <c r="K67" s="39" t="str">
        <f t="shared" si="4"/>
        <v>E024AP-006 - Standard Frame for Manhole and Catch Basineach</v>
      </c>
      <c r="L67" s="40">
        <f>MATCH(K67,'[2]Pay Items'!$L$1:$L$643,0)</f>
        <v>501</v>
      </c>
      <c r="M67" s="41" t="str">
        <f t="shared" ca="1" si="1"/>
        <v>F0</v>
      </c>
      <c r="N67" s="41" t="str">
        <f t="shared" ca="1" si="2"/>
        <v>C2</v>
      </c>
      <c r="O67" s="41" t="str">
        <f t="shared" ca="1" si="3"/>
        <v>C2</v>
      </c>
    </row>
    <row r="68" spans="1:16" s="62" customFormat="1" ht="30" customHeight="1" x14ac:dyDescent="0.25">
      <c r="A68" s="61" t="s">
        <v>195</v>
      </c>
      <c r="B68" s="68" t="s">
        <v>49</v>
      </c>
      <c r="C68" s="69" t="s">
        <v>196</v>
      </c>
      <c r="D68" s="66"/>
      <c r="E68" s="56" t="s">
        <v>81</v>
      </c>
      <c r="F68" s="78">
        <v>4</v>
      </c>
      <c r="G68" s="194"/>
      <c r="H68" s="58">
        <f t="shared" si="7"/>
        <v>0</v>
      </c>
      <c r="I68" s="71"/>
      <c r="J68" s="38" t="str">
        <f t="shared" ca="1" si="0"/>
        <v/>
      </c>
      <c r="K68" s="39" t="str">
        <f t="shared" si="4"/>
        <v>E025AP-007 - Standard Solid Cover for Standard Frameeach</v>
      </c>
      <c r="L68" s="40">
        <f>MATCH(K68,'[2]Pay Items'!$L$1:$L$643,0)</f>
        <v>502</v>
      </c>
      <c r="M68" s="41" t="str">
        <f t="shared" ca="1" si="1"/>
        <v>F0</v>
      </c>
      <c r="N68" s="41" t="str">
        <f t="shared" ca="1" si="2"/>
        <v>C2</v>
      </c>
      <c r="O68" s="41" t="str">
        <f t="shared" ca="1" si="3"/>
        <v>C2</v>
      </c>
    </row>
    <row r="69" spans="1:16" s="62" customFormat="1" ht="30" customHeight="1" x14ac:dyDescent="0.25">
      <c r="A69" s="61" t="s">
        <v>197</v>
      </c>
      <c r="B69" s="68" t="s">
        <v>52</v>
      </c>
      <c r="C69" s="69" t="s">
        <v>198</v>
      </c>
      <c r="D69" s="66"/>
      <c r="E69" s="56" t="s">
        <v>81</v>
      </c>
      <c r="F69" s="78">
        <v>1</v>
      </c>
      <c r="G69" s="194"/>
      <c r="H69" s="58">
        <f t="shared" si="7"/>
        <v>0</v>
      </c>
      <c r="I69" s="71"/>
      <c r="J69" s="38" t="str">
        <f t="shared" ca="1" si="0"/>
        <v/>
      </c>
      <c r="K69" s="39" t="str">
        <f t="shared" si="4"/>
        <v>E026AP-008 - Standard Grated Cover for Standard Frameeach</v>
      </c>
      <c r="L69" s="40">
        <f>MATCH(K69,'[2]Pay Items'!$L$1:$L$643,0)</f>
        <v>503</v>
      </c>
      <c r="M69" s="41" t="str">
        <f t="shared" ca="1" si="1"/>
        <v>F0</v>
      </c>
      <c r="N69" s="41" t="str">
        <f t="shared" ca="1" si="2"/>
        <v>C2</v>
      </c>
      <c r="O69" s="41" t="str">
        <f t="shared" ca="1" si="3"/>
        <v>C2</v>
      </c>
    </row>
    <row r="70" spans="1:16" s="62" customFormat="1" ht="30" customHeight="1" x14ac:dyDescent="0.25">
      <c r="A70" s="61" t="s">
        <v>199</v>
      </c>
      <c r="B70" s="68" t="s">
        <v>55</v>
      </c>
      <c r="C70" s="97" t="s">
        <v>200</v>
      </c>
      <c r="D70" s="66"/>
      <c r="E70" s="56" t="s">
        <v>81</v>
      </c>
      <c r="F70" s="78">
        <v>4</v>
      </c>
      <c r="G70" s="194"/>
      <c r="H70" s="58">
        <f t="shared" si="7"/>
        <v>0</v>
      </c>
      <c r="I70" s="71"/>
      <c r="J70" s="38" t="str">
        <f t="shared" ref="J70:J133" ca="1" si="8">IF(CELL("protect",$G70)=1, "LOCKED", "")</f>
        <v/>
      </c>
      <c r="K70" s="39" t="str">
        <f t="shared" si="4"/>
        <v>E028AP-011 - Barrier Curb and Gutter Frameeach</v>
      </c>
      <c r="L70" s="46">
        <f>MATCH(K70,'[2]Pay Items'!$L$1:$L$643,0)</f>
        <v>506</v>
      </c>
      <c r="M70" s="41" t="str">
        <f t="shared" ref="M70:M133" ca="1" si="9">CELL("format",$F70)</f>
        <v>F0</v>
      </c>
      <c r="N70" s="41" t="str">
        <f t="shared" ref="N70:N133" ca="1" si="10">CELL("format",$G70)</f>
        <v>C2</v>
      </c>
      <c r="O70" s="41" t="str">
        <f t="shared" ref="O70:O133" ca="1" si="11">CELL("format",$H70)</f>
        <v>C2</v>
      </c>
    </row>
    <row r="71" spans="1:16" s="62" customFormat="1" ht="30" customHeight="1" x14ac:dyDescent="0.25">
      <c r="A71" s="61" t="s">
        <v>201</v>
      </c>
      <c r="B71" s="68" t="s">
        <v>202</v>
      </c>
      <c r="C71" s="97" t="s">
        <v>203</v>
      </c>
      <c r="D71" s="66"/>
      <c r="E71" s="56" t="s">
        <v>81</v>
      </c>
      <c r="F71" s="78">
        <v>4</v>
      </c>
      <c r="G71" s="194"/>
      <c r="H71" s="58">
        <f t="shared" si="7"/>
        <v>0</v>
      </c>
      <c r="I71" s="71"/>
      <c r="J71" s="38" t="str">
        <f t="shared" ca="1" si="8"/>
        <v/>
      </c>
      <c r="K71" s="39" t="str">
        <f t="shared" ref="K71:K134" si="12">CLEAN(CONCATENATE(TRIM($A71),TRIM($C71),IF(LEFT($D71)&lt;&gt;"E",TRIM($D71),),TRIM($E71)))</f>
        <v>E029AP-012 - Barrier Curb and Gutter Covereach</v>
      </c>
      <c r="L71" s="46">
        <f>MATCH(K71,'[2]Pay Items'!$L$1:$L$643,0)</f>
        <v>507</v>
      </c>
      <c r="M71" s="41" t="str">
        <f t="shared" ca="1" si="9"/>
        <v>F0</v>
      </c>
      <c r="N71" s="41" t="str">
        <f t="shared" ca="1" si="10"/>
        <v>C2</v>
      </c>
      <c r="O71" s="41" t="str">
        <f t="shared" ca="1" si="11"/>
        <v>C2</v>
      </c>
    </row>
    <row r="72" spans="1:16" s="62" customFormat="1" ht="30" customHeight="1" x14ac:dyDescent="0.25">
      <c r="A72" s="61" t="s">
        <v>204</v>
      </c>
      <c r="B72" s="68" t="s">
        <v>205</v>
      </c>
      <c r="C72" s="97" t="s">
        <v>206</v>
      </c>
      <c r="D72" s="66"/>
      <c r="E72" s="56" t="s">
        <v>81</v>
      </c>
      <c r="F72" s="78">
        <v>1</v>
      </c>
      <c r="G72" s="194"/>
      <c r="H72" s="58">
        <f t="shared" si="7"/>
        <v>0</v>
      </c>
      <c r="I72" s="71"/>
      <c r="J72" s="38" t="str">
        <f t="shared" ca="1" si="8"/>
        <v/>
      </c>
      <c r="K72" s="39" t="str">
        <f t="shared" si="12"/>
        <v>E031CAP-018 - Modified Barrier Curb and Gutter Frameeach</v>
      </c>
      <c r="L72" s="46">
        <f>MATCH(K72,'[2]Pay Items'!$L$1:$L$643,0)</f>
        <v>512</v>
      </c>
      <c r="M72" s="41" t="str">
        <f t="shared" ca="1" si="9"/>
        <v>F0</v>
      </c>
      <c r="N72" s="41" t="str">
        <f t="shared" ca="1" si="10"/>
        <v>C2</v>
      </c>
      <c r="O72" s="41" t="str">
        <f t="shared" ca="1" si="11"/>
        <v>C2</v>
      </c>
    </row>
    <row r="73" spans="1:16" s="62" customFormat="1" ht="30" customHeight="1" x14ac:dyDescent="0.25">
      <c r="A73" s="61" t="s">
        <v>207</v>
      </c>
      <c r="B73" s="68" t="s">
        <v>208</v>
      </c>
      <c r="C73" s="97" t="s">
        <v>209</v>
      </c>
      <c r="D73" s="66"/>
      <c r="E73" s="56" t="s">
        <v>81</v>
      </c>
      <c r="F73" s="78">
        <v>1</v>
      </c>
      <c r="G73" s="194"/>
      <c r="H73" s="58">
        <f t="shared" si="7"/>
        <v>0</v>
      </c>
      <c r="I73" s="71"/>
      <c r="J73" s="38" t="str">
        <f t="shared" ca="1" si="8"/>
        <v/>
      </c>
      <c r="K73" s="39" t="str">
        <f t="shared" si="12"/>
        <v>E031DAP-019 - Modified Barrier Curb and Gutter Covereach</v>
      </c>
      <c r="L73" s="46">
        <f>MATCH(K73,'[2]Pay Items'!$L$1:$L$643,0)</f>
        <v>513</v>
      </c>
      <c r="M73" s="41" t="str">
        <f t="shared" ca="1" si="9"/>
        <v>F0</v>
      </c>
      <c r="N73" s="41" t="str">
        <f t="shared" ca="1" si="10"/>
        <v>C2</v>
      </c>
      <c r="O73" s="41" t="str">
        <f t="shared" ca="1" si="11"/>
        <v>C2</v>
      </c>
    </row>
    <row r="74" spans="1:16" s="114" customFormat="1" ht="30" customHeight="1" x14ac:dyDescent="0.25">
      <c r="A74" s="84" t="s">
        <v>210</v>
      </c>
      <c r="B74" s="107" t="s">
        <v>211</v>
      </c>
      <c r="C74" s="108" t="s">
        <v>212</v>
      </c>
      <c r="D74" s="109" t="s">
        <v>169</v>
      </c>
      <c r="E74" s="110"/>
      <c r="F74" s="111"/>
      <c r="G74" s="112"/>
      <c r="H74" s="113"/>
      <c r="I74" s="92"/>
      <c r="J74" s="38" t="str">
        <f t="shared" ca="1" si="8"/>
        <v>LOCKED</v>
      </c>
      <c r="K74" s="39" t="str">
        <f t="shared" si="12"/>
        <v>E032Connecting to Existing ManholeCW 2130-R12</v>
      </c>
      <c r="L74" s="40">
        <f>MATCH(K74,'[2]Pay Items'!$L$1:$L$643,0)</f>
        <v>515</v>
      </c>
      <c r="M74" s="41" t="str">
        <f t="shared" ca="1" si="9"/>
        <v>F0</v>
      </c>
      <c r="N74" s="41" t="str">
        <f t="shared" ca="1" si="10"/>
        <v>G</v>
      </c>
      <c r="O74" s="41" t="str">
        <f t="shared" ca="1" si="11"/>
        <v>C2</v>
      </c>
      <c r="P74" s="93" t="str">
        <f ca="1">CELL("format",$H74)</f>
        <v>C2</v>
      </c>
    </row>
    <row r="75" spans="1:16" s="114" customFormat="1" ht="30" customHeight="1" x14ac:dyDescent="0.25">
      <c r="A75" s="84" t="s">
        <v>213</v>
      </c>
      <c r="B75" s="115" t="s">
        <v>41</v>
      </c>
      <c r="C75" s="116" t="s">
        <v>214</v>
      </c>
      <c r="D75" s="109"/>
      <c r="E75" s="110" t="s">
        <v>81</v>
      </c>
      <c r="F75" s="117">
        <v>1</v>
      </c>
      <c r="G75" s="195"/>
      <c r="H75" s="118">
        <f>ROUND(G75*F75,2)</f>
        <v>0</v>
      </c>
      <c r="I75" s="92" t="s">
        <v>215</v>
      </c>
      <c r="J75" s="38" t="str">
        <f t="shared" ca="1" si="8"/>
        <v/>
      </c>
      <c r="K75" s="39" t="str">
        <f t="shared" si="12"/>
        <v>E033250 mm Catch Basin Leadeach</v>
      </c>
      <c r="L75" s="40">
        <f>MATCH(K75,'[2]Pay Items'!$L$1:$L$643,0)</f>
        <v>518</v>
      </c>
      <c r="M75" s="41" t="str">
        <f t="shared" ca="1" si="9"/>
        <v>F0</v>
      </c>
      <c r="N75" s="41" t="str">
        <f t="shared" ca="1" si="10"/>
        <v>C2</v>
      </c>
      <c r="O75" s="41" t="str">
        <f t="shared" ca="1" si="11"/>
        <v>C2</v>
      </c>
      <c r="P75" s="93" t="str">
        <f ca="1">CELL("format",$H75)</f>
        <v>C2</v>
      </c>
    </row>
    <row r="76" spans="1:16" s="106" customFormat="1" ht="30" customHeight="1" x14ac:dyDescent="0.25">
      <c r="A76" s="61" t="s">
        <v>216</v>
      </c>
      <c r="B76" s="53" t="s">
        <v>217</v>
      </c>
      <c r="C76" s="119" t="s">
        <v>218</v>
      </c>
      <c r="D76" s="66" t="s">
        <v>169</v>
      </c>
      <c r="E76" s="56"/>
      <c r="F76" s="78"/>
      <c r="G76" s="67"/>
      <c r="H76" s="83"/>
      <c r="I76" s="59"/>
      <c r="J76" s="38" t="str">
        <f t="shared" ca="1" si="8"/>
        <v>LOCKED</v>
      </c>
      <c r="K76" s="39" t="str">
        <f t="shared" si="12"/>
        <v>E034Connecting to Existing Catch BasinCW 2130-R12</v>
      </c>
      <c r="L76" s="40">
        <f>MATCH(K76,'[2]Pay Items'!$L$1:$L$643,0)</f>
        <v>519</v>
      </c>
      <c r="M76" s="41" t="str">
        <f t="shared" ca="1" si="9"/>
        <v>F0</v>
      </c>
      <c r="N76" s="41" t="str">
        <f t="shared" ca="1" si="10"/>
        <v>G</v>
      </c>
      <c r="O76" s="41" t="str">
        <f t="shared" ca="1" si="11"/>
        <v>C2</v>
      </c>
    </row>
    <row r="77" spans="1:16" s="106" customFormat="1" ht="30" customHeight="1" x14ac:dyDescent="0.25">
      <c r="A77" s="61" t="s">
        <v>219</v>
      </c>
      <c r="B77" s="68" t="s">
        <v>41</v>
      </c>
      <c r="C77" s="69" t="s">
        <v>220</v>
      </c>
      <c r="D77" s="66"/>
      <c r="E77" s="56" t="s">
        <v>81</v>
      </c>
      <c r="F77" s="78">
        <v>6</v>
      </c>
      <c r="G77" s="194"/>
      <c r="H77" s="58">
        <f>ROUND(G77*F77,2)</f>
        <v>0</v>
      </c>
      <c r="I77" s="59" t="s">
        <v>221</v>
      </c>
      <c r="J77" s="38" t="str">
        <f t="shared" ca="1" si="8"/>
        <v/>
      </c>
      <c r="K77" s="39" t="str">
        <f t="shared" si="12"/>
        <v>E035250 mm Drainage Connection Pipeeach</v>
      </c>
      <c r="L77" s="40">
        <f>MATCH(K77,'[2]Pay Items'!$L$1:$L$643,0)</f>
        <v>522</v>
      </c>
      <c r="M77" s="41" t="str">
        <f t="shared" ca="1" si="9"/>
        <v>F0</v>
      </c>
      <c r="N77" s="41" t="str">
        <f t="shared" ca="1" si="10"/>
        <v>C2</v>
      </c>
      <c r="O77" s="41" t="str">
        <f t="shared" ca="1" si="11"/>
        <v>C2</v>
      </c>
    </row>
    <row r="78" spans="1:16" s="106" customFormat="1" ht="30" customHeight="1" x14ac:dyDescent="0.25">
      <c r="A78" s="61" t="s">
        <v>222</v>
      </c>
      <c r="B78" s="53" t="s">
        <v>223</v>
      </c>
      <c r="C78" s="119" t="s">
        <v>224</v>
      </c>
      <c r="D78" s="66" t="s">
        <v>169</v>
      </c>
      <c r="E78" s="56"/>
      <c r="F78" s="78"/>
      <c r="G78" s="67"/>
      <c r="H78" s="83"/>
      <c r="I78" s="59"/>
      <c r="J78" s="38" t="str">
        <f t="shared" ca="1" si="8"/>
        <v>LOCKED</v>
      </c>
      <c r="K78" s="39" t="str">
        <f t="shared" si="12"/>
        <v>E042Connecting New Sewer Service to Existing Sewer ServiceCW 2130-R12</v>
      </c>
      <c r="L78" s="40">
        <f>MATCH(K78,'[2]Pay Items'!$L$1:$L$643,0)</f>
        <v>539</v>
      </c>
      <c r="M78" s="41" t="str">
        <f t="shared" ca="1" si="9"/>
        <v>F0</v>
      </c>
      <c r="N78" s="41" t="str">
        <f t="shared" ca="1" si="10"/>
        <v>G</v>
      </c>
      <c r="O78" s="41" t="str">
        <f t="shared" ca="1" si="11"/>
        <v>C2</v>
      </c>
    </row>
    <row r="79" spans="1:16" s="106" customFormat="1" ht="30" customHeight="1" x14ac:dyDescent="0.25">
      <c r="A79" s="61" t="s">
        <v>225</v>
      </c>
      <c r="B79" s="68" t="s">
        <v>41</v>
      </c>
      <c r="C79" s="69" t="s">
        <v>185</v>
      </c>
      <c r="D79" s="66"/>
      <c r="E79" s="56" t="s">
        <v>81</v>
      </c>
      <c r="F79" s="78">
        <v>3</v>
      </c>
      <c r="G79" s="194"/>
      <c r="H79" s="58">
        <f>ROUND(G79*F79,2)</f>
        <v>0</v>
      </c>
      <c r="I79" s="59" t="s">
        <v>226</v>
      </c>
      <c r="J79" s="38" t="str">
        <f t="shared" ca="1" si="8"/>
        <v/>
      </c>
      <c r="K79" s="39" t="str">
        <f t="shared" si="12"/>
        <v>E043250 mmeach</v>
      </c>
      <c r="L79" s="46" t="e">
        <f>MATCH(K79,'[2]Pay Items'!$L$1:$L$643,0)</f>
        <v>#N/A</v>
      </c>
      <c r="M79" s="41" t="str">
        <f t="shared" ca="1" si="9"/>
        <v>F0</v>
      </c>
      <c r="N79" s="41" t="str">
        <f t="shared" ca="1" si="10"/>
        <v>C2</v>
      </c>
      <c r="O79" s="41" t="str">
        <f t="shared" ca="1" si="11"/>
        <v>C2</v>
      </c>
    </row>
    <row r="80" spans="1:16" s="121" customFormat="1" ht="30" customHeight="1" x14ac:dyDescent="0.25">
      <c r="A80" s="84" t="s">
        <v>227</v>
      </c>
      <c r="B80" s="107" t="s">
        <v>228</v>
      </c>
      <c r="C80" s="120" t="s">
        <v>229</v>
      </c>
      <c r="D80" s="109" t="s">
        <v>169</v>
      </c>
      <c r="E80" s="110" t="s">
        <v>81</v>
      </c>
      <c r="F80" s="117">
        <v>2</v>
      </c>
      <c r="G80" s="195"/>
      <c r="H80" s="118">
        <f>ROUND(G80*F80,2)</f>
        <v>0</v>
      </c>
      <c r="I80" s="92"/>
      <c r="J80" s="38" t="str">
        <f t="shared" ca="1" si="8"/>
        <v/>
      </c>
      <c r="K80" s="39" t="str">
        <f t="shared" si="12"/>
        <v>E047Removal of Existing Catch PitCW 2130-R12each</v>
      </c>
      <c r="L80" s="40">
        <f>MATCH(K80,'[2]Pay Items'!$L$1:$L$643,0)</f>
        <v>544</v>
      </c>
      <c r="M80" s="41" t="str">
        <f t="shared" ca="1" si="9"/>
        <v>F0</v>
      </c>
      <c r="N80" s="41" t="str">
        <f t="shared" ca="1" si="10"/>
        <v>C2</v>
      </c>
      <c r="O80" s="41" t="str">
        <f t="shared" ca="1" si="11"/>
        <v>C2</v>
      </c>
      <c r="P80" s="93" t="str">
        <f ca="1">CELL("format",$H80)</f>
        <v>C2</v>
      </c>
    </row>
    <row r="81" spans="1:15" s="62" customFormat="1" ht="30" customHeight="1" x14ac:dyDescent="0.25">
      <c r="A81" s="61" t="s">
        <v>230</v>
      </c>
      <c r="B81" s="53" t="s">
        <v>231</v>
      </c>
      <c r="C81" s="54" t="s">
        <v>232</v>
      </c>
      <c r="D81" s="66" t="s">
        <v>169</v>
      </c>
      <c r="E81" s="56" t="s">
        <v>81</v>
      </c>
      <c r="F81" s="78">
        <v>8</v>
      </c>
      <c r="G81" s="194"/>
      <c r="H81" s="58">
        <f>ROUND(G81*F81,2)</f>
        <v>0</v>
      </c>
      <c r="I81" s="59"/>
      <c r="J81" s="38" t="str">
        <f t="shared" ca="1" si="8"/>
        <v/>
      </c>
      <c r="K81" s="39" t="str">
        <f t="shared" si="12"/>
        <v>E050Abandoning Existing Drainage InletsCW 2130-R12each</v>
      </c>
      <c r="L81" s="40">
        <f>MATCH(K81,'[2]Pay Items'!$L$1:$L$643,0)</f>
        <v>547</v>
      </c>
      <c r="M81" s="41" t="str">
        <f t="shared" ca="1" si="9"/>
        <v>F0</v>
      </c>
      <c r="N81" s="41" t="str">
        <f t="shared" ca="1" si="10"/>
        <v>C2</v>
      </c>
      <c r="O81" s="41" t="str">
        <f t="shared" ca="1" si="11"/>
        <v>C2</v>
      </c>
    </row>
    <row r="82" spans="1:15" s="62" customFormat="1" ht="30" customHeight="1" x14ac:dyDescent="0.25">
      <c r="A82" s="61" t="s">
        <v>233</v>
      </c>
      <c r="B82" s="53" t="s">
        <v>234</v>
      </c>
      <c r="C82" s="54" t="s">
        <v>235</v>
      </c>
      <c r="D82" s="66" t="s">
        <v>236</v>
      </c>
      <c r="E82" s="56" t="s">
        <v>81</v>
      </c>
      <c r="F82" s="78">
        <v>18</v>
      </c>
      <c r="G82" s="194"/>
      <c r="H82" s="58">
        <f>ROUND(G82*F82,2)</f>
        <v>0</v>
      </c>
      <c r="I82" s="59" t="s">
        <v>237</v>
      </c>
      <c r="J82" s="38" t="str">
        <f t="shared" ca="1" si="8"/>
        <v/>
      </c>
      <c r="K82" s="39" t="str">
        <f t="shared" si="12"/>
        <v>E050ACatch Basin CleaningCW 2140-R3each</v>
      </c>
      <c r="L82" s="40">
        <f>MATCH(K82,'[2]Pay Items'!$L$1:$L$643,0)</f>
        <v>548</v>
      </c>
      <c r="M82" s="41" t="str">
        <f t="shared" ca="1" si="9"/>
        <v>F0</v>
      </c>
      <c r="N82" s="41" t="str">
        <f t="shared" ca="1" si="10"/>
        <v>C2</v>
      </c>
      <c r="O82" s="41" t="str">
        <f t="shared" ca="1" si="11"/>
        <v>C2</v>
      </c>
    </row>
    <row r="83" spans="1:15" ht="40.200000000000003" customHeight="1" x14ac:dyDescent="0.25">
      <c r="A83" s="34"/>
      <c r="B83" s="122"/>
      <c r="C83" s="63" t="s">
        <v>238</v>
      </c>
      <c r="D83" s="49"/>
      <c r="E83" s="82"/>
      <c r="F83" s="50"/>
      <c r="G83" s="34"/>
      <c r="H83" s="51"/>
      <c r="J83" s="38" t="str">
        <f t="shared" ca="1" si="8"/>
        <v>LOCKED</v>
      </c>
      <c r="K83" s="39" t="str">
        <f t="shared" si="12"/>
        <v>ADJUSTMENTS</v>
      </c>
      <c r="L83" s="40">
        <f>MATCH(K83,'[2]Pay Items'!$L$1:$L$643,0)</f>
        <v>580</v>
      </c>
      <c r="M83" s="41" t="str">
        <f t="shared" ca="1" si="9"/>
        <v>G</v>
      </c>
      <c r="N83" s="41" t="str">
        <f t="shared" ca="1" si="10"/>
        <v>C2</v>
      </c>
      <c r="O83" s="41" t="str">
        <f t="shared" ca="1" si="11"/>
        <v>C2</v>
      </c>
    </row>
    <row r="84" spans="1:15" s="62" customFormat="1" ht="30" customHeight="1" x14ac:dyDescent="0.25">
      <c r="A84" s="61" t="s">
        <v>239</v>
      </c>
      <c r="B84" s="53" t="s">
        <v>240</v>
      </c>
      <c r="C84" s="86" t="s">
        <v>241</v>
      </c>
      <c r="D84" s="66" t="s">
        <v>242</v>
      </c>
      <c r="E84" s="56" t="s">
        <v>81</v>
      </c>
      <c r="F84" s="78">
        <v>6</v>
      </c>
      <c r="G84" s="194"/>
      <c r="H84" s="58">
        <f>ROUND(G84*F84,2)</f>
        <v>0</v>
      </c>
      <c r="I84" s="59"/>
      <c r="J84" s="38" t="str">
        <f t="shared" ca="1" si="8"/>
        <v/>
      </c>
      <c r="K84" s="39" t="str">
        <f t="shared" si="12"/>
        <v>F001Adjustment of Manholes/Catch Basins FramesCW 3210-R8each</v>
      </c>
      <c r="L84" s="46">
        <f>MATCH(K84,'[2]Pay Items'!$L$1:$L$643,0)</f>
        <v>581</v>
      </c>
      <c r="M84" s="41" t="str">
        <f t="shared" ca="1" si="9"/>
        <v>F0</v>
      </c>
      <c r="N84" s="41" t="str">
        <f t="shared" ca="1" si="10"/>
        <v>C2</v>
      </c>
      <c r="O84" s="41" t="str">
        <f t="shared" ca="1" si="11"/>
        <v>C2</v>
      </c>
    </row>
    <row r="85" spans="1:15" s="62" customFormat="1" ht="30" customHeight="1" x14ac:dyDescent="0.25">
      <c r="A85" s="61" t="s">
        <v>243</v>
      </c>
      <c r="B85" s="53" t="s">
        <v>244</v>
      </c>
      <c r="C85" s="54" t="s">
        <v>245</v>
      </c>
      <c r="D85" s="66" t="s">
        <v>169</v>
      </c>
      <c r="E85" s="56"/>
      <c r="F85" s="78"/>
      <c r="G85" s="79"/>
      <c r="H85" s="83"/>
      <c r="I85" s="59"/>
      <c r="J85" s="38" t="str">
        <f t="shared" ca="1" si="8"/>
        <v>LOCKED</v>
      </c>
      <c r="K85" s="39" t="str">
        <f t="shared" si="12"/>
        <v>F002Replacing Existing RisersCW 2130-R12</v>
      </c>
      <c r="L85" s="40">
        <f>MATCH(K85,'[2]Pay Items'!$L$1:$L$643,0)</f>
        <v>582</v>
      </c>
      <c r="M85" s="41" t="str">
        <f t="shared" ca="1" si="9"/>
        <v>F0</v>
      </c>
      <c r="N85" s="41" t="str">
        <f t="shared" ca="1" si="10"/>
        <v>C2</v>
      </c>
      <c r="O85" s="41" t="str">
        <f t="shared" ca="1" si="11"/>
        <v>C2</v>
      </c>
    </row>
    <row r="86" spans="1:15" s="62" customFormat="1" ht="30" customHeight="1" x14ac:dyDescent="0.25">
      <c r="A86" s="61" t="s">
        <v>246</v>
      </c>
      <c r="B86" s="68" t="s">
        <v>41</v>
      </c>
      <c r="C86" s="69" t="s">
        <v>247</v>
      </c>
      <c r="D86" s="66"/>
      <c r="E86" s="56" t="s">
        <v>248</v>
      </c>
      <c r="F86" s="123">
        <v>2</v>
      </c>
      <c r="G86" s="194"/>
      <c r="H86" s="58">
        <f>ROUND(G86*F86,2)</f>
        <v>0</v>
      </c>
      <c r="I86" s="59"/>
      <c r="J86" s="38" t="str">
        <f t="shared" ca="1" si="8"/>
        <v/>
      </c>
      <c r="K86" s="39" t="str">
        <f t="shared" si="12"/>
        <v>F002APre-cast Concrete Risersvert. m</v>
      </c>
      <c r="L86" s="40">
        <f>MATCH(K86,'[2]Pay Items'!$L$1:$L$643,0)</f>
        <v>583</v>
      </c>
      <c r="M86" s="41" t="str">
        <f t="shared" ca="1" si="9"/>
        <v>F1</v>
      </c>
      <c r="N86" s="41" t="str">
        <f t="shared" ca="1" si="10"/>
        <v>C2</v>
      </c>
      <c r="O86" s="41" t="str">
        <f t="shared" ca="1" si="11"/>
        <v>C2</v>
      </c>
    </row>
    <row r="87" spans="1:15" s="62" customFormat="1" ht="30" customHeight="1" x14ac:dyDescent="0.25">
      <c r="A87" s="61" t="s">
        <v>249</v>
      </c>
      <c r="B87" s="68" t="s">
        <v>49</v>
      </c>
      <c r="C87" s="69" t="s">
        <v>250</v>
      </c>
      <c r="D87" s="66"/>
      <c r="E87" s="56" t="s">
        <v>248</v>
      </c>
      <c r="F87" s="123">
        <v>2</v>
      </c>
      <c r="G87" s="194"/>
      <c r="H87" s="58">
        <f>ROUND(G87*F87,2)</f>
        <v>0</v>
      </c>
      <c r="I87" s="59"/>
      <c r="J87" s="38" t="str">
        <f t="shared" ca="1" si="8"/>
        <v/>
      </c>
      <c r="K87" s="39" t="str">
        <f t="shared" si="12"/>
        <v>F002BBrick Risersvert. m</v>
      </c>
      <c r="L87" s="40">
        <f>MATCH(K87,'[2]Pay Items'!$L$1:$L$643,0)</f>
        <v>584</v>
      </c>
      <c r="M87" s="41" t="str">
        <f t="shared" ca="1" si="9"/>
        <v>F1</v>
      </c>
      <c r="N87" s="41" t="str">
        <f t="shared" ca="1" si="10"/>
        <v>C2</v>
      </c>
      <c r="O87" s="41" t="str">
        <f t="shared" ca="1" si="11"/>
        <v>C2</v>
      </c>
    </row>
    <row r="88" spans="1:15" s="60" customFormat="1" ht="30" customHeight="1" x14ac:dyDescent="0.25">
      <c r="A88" s="61" t="s">
        <v>251</v>
      </c>
      <c r="B88" s="53" t="s">
        <v>252</v>
      </c>
      <c r="C88" s="86" t="s">
        <v>253</v>
      </c>
      <c r="D88" s="66" t="s">
        <v>242</v>
      </c>
      <c r="E88" s="56"/>
      <c r="F88" s="78"/>
      <c r="G88" s="67"/>
      <c r="H88" s="83"/>
      <c r="I88" s="59"/>
      <c r="J88" s="38" t="str">
        <f t="shared" ca="1" si="8"/>
        <v>LOCKED</v>
      </c>
      <c r="K88" s="39" t="str">
        <f t="shared" si="12"/>
        <v>F003Lifter Rings (AP-010)CW 3210-R8</v>
      </c>
      <c r="L88" s="46">
        <f>MATCH(K88,'[2]Pay Items'!$L$1:$L$643,0)</f>
        <v>586</v>
      </c>
      <c r="M88" s="41" t="str">
        <f t="shared" ca="1" si="9"/>
        <v>F0</v>
      </c>
      <c r="N88" s="41" t="str">
        <f t="shared" ca="1" si="10"/>
        <v>G</v>
      </c>
      <c r="O88" s="41" t="str">
        <f t="shared" ca="1" si="11"/>
        <v>C2</v>
      </c>
    </row>
    <row r="89" spans="1:15" s="62" customFormat="1" ht="30" customHeight="1" x14ac:dyDescent="0.25">
      <c r="A89" s="61" t="s">
        <v>254</v>
      </c>
      <c r="B89" s="68" t="s">
        <v>41</v>
      </c>
      <c r="C89" s="69" t="s">
        <v>255</v>
      </c>
      <c r="D89" s="66"/>
      <c r="E89" s="56" t="s">
        <v>81</v>
      </c>
      <c r="F89" s="78">
        <v>1</v>
      </c>
      <c r="G89" s="194"/>
      <c r="H89" s="58">
        <f t="shared" ref="H89:H95" si="13">ROUND(G89*F89,2)</f>
        <v>0</v>
      </c>
      <c r="I89" s="59"/>
      <c r="J89" s="38" t="str">
        <f t="shared" ca="1" si="8"/>
        <v/>
      </c>
      <c r="K89" s="39" t="str">
        <f t="shared" si="12"/>
        <v>F00438 mmeach</v>
      </c>
      <c r="L89" s="40">
        <f>MATCH(K89,'[2]Pay Items'!$L$1:$L$643,0)</f>
        <v>587</v>
      </c>
      <c r="M89" s="41" t="str">
        <f t="shared" ca="1" si="9"/>
        <v>F0</v>
      </c>
      <c r="N89" s="41" t="str">
        <f t="shared" ca="1" si="10"/>
        <v>C2</v>
      </c>
      <c r="O89" s="41" t="str">
        <f t="shared" ca="1" si="11"/>
        <v>C2</v>
      </c>
    </row>
    <row r="90" spans="1:15" s="62" customFormat="1" ht="30" customHeight="1" x14ac:dyDescent="0.25">
      <c r="A90" s="61" t="s">
        <v>256</v>
      </c>
      <c r="B90" s="68" t="s">
        <v>49</v>
      </c>
      <c r="C90" s="69" t="s">
        <v>257</v>
      </c>
      <c r="D90" s="66"/>
      <c r="E90" s="56" t="s">
        <v>81</v>
      </c>
      <c r="F90" s="78">
        <v>6</v>
      </c>
      <c r="G90" s="194"/>
      <c r="H90" s="58">
        <f t="shared" si="13"/>
        <v>0</v>
      </c>
      <c r="I90" s="59"/>
      <c r="J90" s="38" t="str">
        <f t="shared" ca="1" si="8"/>
        <v/>
      </c>
      <c r="K90" s="39" t="str">
        <f t="shared" si="12"/>
        <v>F00551 mmeach</v>
      </c>
      <c r="L90" s="40">
        <f>MATCH(K90,'[2]Pay Items'!$L$1:$L$643,0)</f>
        <v>588</v>
      </c>
      <c r="M90" s="41" t="str">
        <f t="shared" ca="1" si="9"/>
        <v>F0</v>
      </c>
      <c r="N90" s="41" t="str">
        <f t="shared" ca="1" si="10"/>
        <v>C2</v>
      </c>
      <c r="O90" s="41" t="str">
        <f t="shared" ca="1" si="11"/>
        <v>C2</v>
      </c>
    </row>
    <row r="91" spans="1:15" s="62" customFormat="1" ht="30" customHeight="1" x14ac:dyDescent="0.25">
      <c r="A91" s="61" t="s">
        <v>258</v>
      </c>
      <c r="B91" s="68" t="s">
        <v>52</v>
      </c>
      <c r="C91" s="69" t="s">
        <v>259</v>
      </c>
      <c r="D91" s="66"/>
      <c r="E91" s="56" t="s">
        <v>81</v>
      </c>
      <c r="F91" s="78">
        <v>1</v>
      </c>
      <c r="G91" s="194"/>
      <c r="H91" s="58">
        <f t="shared" si="13"/>
        <v>0</v>
      </c>
      <c r="I91" s="59"/>
      <c r="J91" s="38" t="str">
        <f t="shared" ca="1" si="8"/>
        <v/>
      </c>
      <c r="K91" s="39" t="str">
        <f t="shared" si="12"/>
        <v>F00776 mmeach</v>
      </c>
      <c r="L91" s="40">
        <f>MATCH(K91,'[2]Pay Items'!$L$1:$L$643,0)</f>
        <v>590</v>
      </c>
      <c r="M91" s="41" t="str">
        <f t="shared" ca="1" si="9"/>
        <v>F0</v>
      </c>
      <c r="N91" s="41" t="str">
        <f t="shared" ca="1" si="10"/>
        <v>C2</v>
      </c>
      <c r="O91" s="41" t="str">
        <f t="shared" ca="1" si="11"/>
        <v>C2</v>
      </c>
    </row>
    <row r="92" spans="1:15" s="60" customFormat="1" ht="30" customHeight="1" x14ac:dyDescent="0.25">
      <c r="A92" s="61" t="s">
        <v>260</v>
      </c>
      <c r="B92" s="53" t="s">
        <v>261</v>
      </c>
      <c r="C92" s="54" t="s">
        <v>262</v>
      </c>
      <c r="D92" s="66" t="s">
        <v>242</v>
      </c>
      <c r="E92" s="56" t="s">
        <v>81</v>
      </c>
      <c r="F92" s="78">
        <v>2</v>
      </c>
      <c r="G92" s="194"/>
      <c r="H92" s="58">
        <f t="shared" si="13"/>
        <v>0</v>
      </c>
      <c r="I92" s="59"/>
      <c r="J92" s="38" t="str">
        <f t="shared" ca="1" si="8"/>
        <v/>
      </c>
      <c r="K92" s="39" t="str">
        <f t="shared" si="12"/>
        <v>F009Adjustment of Valve BoxesCW 3210-R8each</v>
      </c>
      <c r="L92" s="40">
        <f>MATCH(K92,'[2]Pay Items'!$L$1:$L$643,0)</f>
        <v>592</v>
      </c>
      <c r="M92" s="41" t="str">
        <f t="shared" ca="1" si="9"/>
        <v>F0</v>
      </c>
      <c r="N92" s="41" t="str">
        <f t="shared" ca="1" si="10"/>
        <v>C2</v>
      </c>
      <c r="O92" s="41" t="str">
        <f t="shared" ca="1" si="11"/>
        <v>C2</v>
      </c>
    </row>
    <row r="93" spans="1:15" s="60" customFormat="1" ht="30" customHeight="1" x14ac:dyDescent="0.25">
      <c r="A93" s="61" t="s">
        <v>263</v>
      </c>
      <c r="B93" s="53" t="s">
        <v>264</v>
      </c>
      <c r="C93" s="54" t="s">
        <v>265</v>
      </c>
      <c r="D93" s="66" t="s">
        <v>242</v>
      </c>
      <c r="E93" s="56" t="s">
        <v>81</v>
      </c>
      <c r="F93" s="78">
        <v>1</v>
      </c>
      <c r="G93" s="194"/>
      <c r="H93" s="58">
        <f t="shared" si="13"/>
        <v>0</v>
      </c>
      <c r="I93" s="59"/>
      <c r="J93" s="38" t="str">
        <f t="shared" ca="1" si="8"/>
        <v/>
      </c>
      <c r="K93" s="39" t="str">
        <f t="shared" si="12"/>
        <v>F010Valve Box ExtensionsCW 3210-R8each</v>
      </c>
      <c r="L93" s="40">
        <f>MATCH(K93,'[2]Pay Items'!$L$1:$L$643,0)</f>
        <v>593</v>
      </c>
      <c r="M93" s="41" t="str">
        <f t="shared" ca="1" si="9"/>
        <v>F0</v>
      </c>
      <c r="N93" s="41" t="str">
        <f t="shared" ca="1" si="10"/>
        <v>C2</v>
      </c>
      <c r="O93" s="41" t="str">
        <f t="shared" ca="1" si="11"/>
        <v>C2</v>
      </c>
    </row>
    <row r="94" spans="1:15" s="62" customFormat="1" ht="30" customHeight="1" x14ac:dyDescent="0.25">
      <c r="A94" s="61" t="s">
        <v>266</v>
      </c>
      <c r="B94" s="53" t="s">
        <v>267</v>
      </c>
      <c r="C94" s="54" t="s">
        <v>268</v>
      </c>
      <c r="D94" s="66" t="s">
        <v>242</v>
      </c>
      <c r="E94" s="56" t="s">
        <v>81</v>
      </c>
      <c r="F94" s="78">
        <v>2</v>
      </c>
      <c r="G94" s="194"/>
      <c r="H94" s="58">
        <f t="shared" si="13"/>
        <v>0</v>
      </c>
      <c r="I94" s="59"/>
      <c r="J94" s="38" t="str">
        <f t="shared" ca="1" si="8"/>
        <v/>
      </c>
      <c r="K94" s="39" t="str">
        <f t="shared" si="12"/>
        <v>F011Adjustment of Curb Stop BoxesCW 3210-R8each</v>
      </c>
      <c r="L94" s="40">
        <f>MATCH(K94,'[2]Pay Items'!$L$1:$L$643,0)</f>
        <v>594</v>
      </c>
      <c r="M94" s="41" t="str">
        <f t="shared" ca="1" si="9"/>
        <v>F0</v>
      </c>
      <c r="N94" s="41" t="str">
        <f t="shared" ca="1" si="10"/>
        <v>C2</v>
      </c>
      <c r="O94" s="41" t="str">
        <f t="shared" ca="1" si="11"/>
        <v>C2</v>
      </c>
    </row>
    <row r="95" spans="1:15" s="62" customFormat="1" ht="30" customHeight="1" x14ac:dyDescent="0.25">
      <c r="A95" s="61" t="s">
        <v>269</v>
      </c>
      <c r="B95" s="53" t="s">
        <v>270</v>
      </c>
      <c r="C95" s="86" t="s">
        <v>271</v>
      </c>
      <c r="D95" s="66" t="s">
        <v>242</v>
      </c>
      <c r="E95" s="56" t="s">
        <v>81</v>
      </c>
      <c r="F95" s="78">
        <v>5</v>
      </c>
      <c r="G95" s="194"/>
      <c r="H95" s="58">
        <f t="shared" si="13"/>
        <v>0</v>
      </c>
      <c r="I95" s="59"/>
      <c r="J95" s="38" t="str">
        <f t="shared" ca="1" si="8"/>
        <v/>
      </c>
      <c r="K95" s="39" t="str">
        <f t="shared" si="12"/>
        <v>F015Adjustment of Curb and Gutter FramesCW 3210-R8each</v>
      </c>
      <c r="L95" s="46">
        <f>MATCH(K95,'[2]Pay Items'!$L$1:$L$643,0)</f>
        <v>599</v>
      </c>
      <c r="M95" s="41" t="str">
        <f t="shared" ca="1" si="9"/>
        <v>F0</v>
      </c>
      <c r="N95" s="41" t="str">
        <f t="shared" ca="1" si="10"/>
        <v>C2</v>
      </c>
      <c r="O95" s="41" t="str">
        <f t="shared" ca="1" si="11"/>
        <v>C2</v>
      </c>
    </row>
    <row r="96" spans="1:15" ht="40.200000000000003" customHeight="1" x14ac:dyDescent="0.25">
      <c r="A96" s="34"/>
      <c r="B96" s="47"/>
      <c r="C96" s="63" t="s">
        <v>272</v>
      </c>
      <c r="D96" s="49"/>
      <c r="E96" s="64"/>
      <c r="F96" s="49"/>
      <c r="G96" s="34"/>
      <c r="H96" s="51"/>
      <c r="J96" s="38" t="str">
        <f t="shared" ca="1" si="8"/>
        <v>LOCKED</v>
      </c>
      <c r="K96" s="39" t="str">
        <f t="shared" si="12"/>
        <v>LANDSCAPING</v>
      </c>
      <c r="L96" s="40">
        <f>MATCH(K96,'[2]Pay Items'!$L$1:$L$643,0)</f>
        <v>614</v>
      </c>
      <c r="M96" s="41" t="str">
        <f t="shared" ca="1" si="9"/>
        <v>F0</v>
      </c>
      <c r="N96" s="41" t="str">
        <f t="shared" ca="1" si="10"/>
        <v>C2</v>
      </c>
      <c r="O96" s="41" t="str">
        <f t="shared" ca="1" si="11"/>
        <v>C2</v>
      </c>
    </row>
    <row r="97" spans="1:15" s="60" customFormat="1" ht="30" customHeight="1" x14ac:dyDescent="0.25">
      <c r="A97" s="65" t="s">
        <v>273</v>
      </c>
      <c r="B97" s="53" t="s">
        <v>274</v>
      </c>
      <c r="C97" s="54" t="s">
        <v>275</v>
      </c>
      <c r="D97" s="66" t="s">
        <v>276</v>
      </c>
      <c r="E97" s="56"/>
      <c r="F97" s="57"/>
      <c r="G97" s="67"/>
      <c r="H97" s="58"/>
      <c r="I97" s="59"/>
      <c r="J97" s="38" t="str">
        <f t="shared" ca="1" si="8"/>
        <v>LOCKED</v>
      </c>
      <c r="K97" s="39" t="str">
        <f t="shared" si="12"/>
        <v>G001SoddingCW 3510-R9</v>
      </c>
      <c r="L97" s="40">
        <f>MATCH(K97,'[2]Pay Items'!$L$1:$L$643,0)</f>
        <v>615</v>
      </c>
      <c r="M97" s="41" t="str">
        <f t="shared" ca="1" si="9"/>
        <v>F0</v>
      </c>
      <c r="N97" s="41" t="str">
        <f t="shared" ca="1" si="10"/>
        <v>G</v>
      </c>
      <c r="O97" s="41" t="str">
        <f t="shared" ca="1" si="11"/>
        <v>C2</v>
      </c>
    </row>
    <row r="98" spans="1:15" s="62" customFormat="1" ht="30" customHeight="1" x14ac:dyDescent="0.25">
      <c r="A98" s="65" t="s">
        <v>277</v>
      </c>
      <c r="B98" s="68" t="s">
        <v>41</v>
      </c>
      <c r="C98" s="69" t="s">
        <v>278</v>
      </c>
      <c r="D98" s="66"/>
      <c r="E98" s="56" t="s">
        <v>33</v>
      </c>
      <c r="F98" s="57">
        <v>400</v>
      </c>
      <c r="G98" s="194"/>
      <c r="H98" s="58">
        <f>ROUND(G98*F98,2)</f>
        <v>0</v>
      </c>
      <c r="I98" s="59"/>
      <c r="J98" s="38" t="str">
        <f t="shared" ca="1" si="8"/>
        <v/>
      </c>
      <c r="K98" s="39" t="str">
        <f t="shared" si="12"/>
        <v>G003width &gt; or = 600 mmm²</v>
      </c>
      <c r="L98" s="40">
        <f>MATCH(K98,'[2]Pay Items'!$L$1:$L$643,0)</f>
        <v>617</v>
      </c>
      <c r="M98" s="41" t="str">
        <f t="shared" ca="1" si="9"/>
        <v>F0</v>
      </c>
      <c r="N98" s="41" t="str">
        <f t="shared" ca="1" si="10"/>
        <v>C2</v>
      </c>
      <c r="O98" s="41" t="str">
        <f t="shared" ca="1" si="11"/>
        <v>C2</v>
      </c>
    </row>
    <row r="99" spans="1:15" s="62" customFormat="1" ht="30" customHeight="1" x14ac:dyDescent="0.25">
      <c r="A99" s="65" t="s">
        <v>279</v>
      </c>
      <c r="B99" s="53" t="s">
        <v>280</v>
      </c>
      <c r="C99" s="54" t="s">
        <v>281</v>
      </c>
      <c r="D99" s="66" t="s">
        <v>282</v>
      </c>
      <c r="E99" s="56" t="s">
        <v>33</v>
      </c>
      <c r="F99" s="57">
        <v>50</v>
      </c>
      <c r="G99" s="194"/>
      <c r="H99" s="58">
        <f>ROUND(G99*F99,2)</f>
        <v>0</v>
      </c>
      <c r="I99" s="59"/>
      <c r="J99" s="38" t="str">
        <f t="shared" ca="1" si="8"/>
        <v/>
      </c>
      <c r="K99" s="39" t="str">
        <f t="shared" si="12"/>
        <v>G004SeedingCW 3520-R7m²</v>
      </c>
      <c r="L99" s="40">
        <f>MATCH(K99,'[2]Pay Items'!$L$1:$L$643,0)</f>
        <v>618</v>
      </c>
      <c r="M99" s="41" t="str">
        <f t="shared" ca="1" si="9"/>
        <v>F0</v>
      </c>
      <c r="N99" s="41" t="str">
        <f t="shared" ca="1" si="10"/>
        <v>C2</v>
      </c>
      <c r="O99" s="41" t="str">
        <f t="shared" ca="1" si="11"/>
        <v>C2</v>
      </c>
    </row>
    <row r="100" spans="1:15" s="45" customFormat="1" ht="30" customHeight="1" thickBot="1" x14ac:dyDescent="0.3">
      <c r="A100" s="124"/>
      <c r="B100" s="125" t="s">
        <v>20</v>
      </c>
      <c r="C100" s="237" t="str">
        <f>C7</f>
        <v>SILVERSTONE AVE REHABILITATION - CORNELL DRIVE TO KING'S DRIVE</v>
      </c>
      <c r="D100" s="235"/>
      <c r="E100" s="235"/>
      <c r="F100" s="236"/>
      <c r="G100" s="124" t="s">
        <v>283</v>
      </c>
      <c r="H100" s="124">
        <f>SUM(H7:H99)</f>
        <v>0</v>
      </c>
      <c r="J100" s="38" t="str">
        <f t="shared" ca="1" si="8"/>
        <v>LOCKED</v>
      </c>
      <c r="K100" s="39" t="str">
        <f t="shared" si="12"/>
        <v>SILVERSTONE AVE REHABILITATION - CORNELL DRIVE TO KING'S DRIVE</v>
      </c>
      <c r="L100" s="46" t="e">
        <f>MATCH(K100,'[2]Pay Items'!$L$1:$L$643,0)</f>
        <v>#N/A</v>
      </c>
      <c r="M100" s="41" t="str">
        <f t="shared" ca="1" si="9"/>
        <v>G</v>
      </c>
      <c r="N100" s="41" t="str">
        <f t="shared" ca="1" si="10"/>
        <v>C2</v>
      </c>
      <c r="O100" s="41" t="str">
        <f t="shared" ca="1" si="11"/>
        <v>C2</v>
      </c>
    </row>
    <row r="101" spans="1:15" s="45" customFormat="1" ht="30" customHeight="1" thickTop="1" x14ac:dyDescent="0.25">
      <c r="A101" s="42"/>
      <c r="B101" s="43" t="s">
        <v>284</v>
      </c>
      <c r="C101" s="238" t="s">
        <v>285</v>
      </c>
      <c r="D101" s="239"/>
      <c r="E101" s="239"/>
      <c r="F101" s="240"/>
      <c r="G101" s="42"/>
      <c r="H101" s="44"/>
      <c r="J101" s="38" t="str">
        <f t="shared" ca="1" si="8"/>
        <v>LOCKED</v>
      </c>
      <c r="K101" s="39" t="str">
        <f t="shared" si="12"/>
        <v>KINGSWAY REHABILITATION - OAK STREET TO CAMBRIDGE STREET</v>
      </c>
      <c r="L101" s="46" t="e">
        <f>MATCH(K101,'[2]Pay Items'!$L$1:$L$643,0)</f>
        <v>#N/A</v>
      </c>
      <c r="M101" s="41" t="str">
        <f t="shared" ca="1" si="9"/>
        <v>G</v>
      </c>
      <c r="N101" s="41" t="str">
        <f t="shared" ca="1" si="10"/>
        <v>C2</v>
      </c>
      <c r="O101" s="41" t="str">
        <f t="shared" ca="1" si="11"/>
        <v>C2</v>
      </c>
    </row>
    <row r="102" spans="1:15" ht="40.200000000000003" customHeight="1" x14ac:dyDescent="0.25">
      <c r="A102" s="34"/>
      <c r="B102" s="47"/>
      <c r="C102" s="48" t="s">
        <v>22</v>
      </c>
      <c r="D102" s="49"/>
      <c r="E102" s="50" t="s">
        <v>23</v>
      </c>
      <c r="F102" s="50" t="s">
        <v>23</v>
      </c>
      <c r="G102" s="34" t="s">
        <v>23</v>
      </c>
      <c r="H102" s="51"/>
      <c r="J102" s="38" t="str">
        <f t="shared" ca="1" si="8"/>
        <v>LOCKED</v>
      </c>
      <c r="K102" s="39" t="str">
        <f t="shared" si="12"/>
        <v>EARTH AND BASE WORKS</v>
      </c>
      <c r="L102" s="40">
        <f>MATCH(K102,'[2]Pay Items'!$L$1:$L$643,0)</f>
        <v>3</v>
      </c>
      <c r="M102" s="41" t="str">
        <f t="shared" ca="1" si="9"/>
        <v>G</v>
      </c>
      <c r="N102" s="41" t="str">
        <f t="shared" ca="1" si="10"/>
        <v>C2</v>
      </c>
      <c r="O102" s="41" t="str">
        <f t="shared" ca="1" si="11"/>
        <v>C2</v>
      </c>
    </row>
    <row r="103" spans="1:15" s="60" customFormat="1" ht="30" customHeight="1" x14ac:dyDescent="0.25">
      <c r="A103" s="52" t="s">
        <v>24</v>
      </c>
      <c r="B103" s="53" t="s">
        <v>286</v>
      </c>
      <c r="C103" s="54" t="s">
        <v>26</v>
      </c>
      <c r="D103" s="55" t="s">
        <v>27</v>
      </c>
      <c r="E103" s="56" t="s">
        <v>28</v>
      </c>
      <c r="F103" s="57">
        <v>20</v>
      </c>
      <c r="G103" s="194"/>
      <c r="H103" s="58">
        <f>ROUND(G103*F103,2)</f>
        <v>0</v>
      </c>
      <c r="I103" s="59" t="s">
        <v>29</v>
      </c>
      <c r="J103" s="38" t="str">
        <f t="shared" ca="1" si="8"/>
        <v/>
      </c>
      <c r="K103" s="39" t="str">
        <f t="shared" si="12"/>
        <v>A010Supplying and Placing Base Course MaterialCW 3110-R19m³</v>
      </c>
      <c r="L103" s="40">
        <f>MATCH(K103,'[2]Pay Items'!$L$1:$L$643,0)</f>
        <v>20</v>
      </c>
      <c r="M103" s="41" t="str">
        <f t="shared" ca="1" si="9"/>
        <v>F0</v>
      </c>
      <c r="N103" s="41" t="str">
        <f t="shared" ca="1" si="10"/>
        <v>C2</v>
      </c>
      <c r="O103" s="41" t="str">
        <f t="shared" ca="1" si="11"/>
        <v>C2</v>
      </c>
    </row>
    <row r="104" spans="1:15" s="62" customFormat="1" ht="30" customHeight="1" x14ac:dyDescent="0.25">
      <c r="A104" s="61" t="s">
        <v>30</v>
      </c>
      <c r="B104" s="53" t="s">
        <v>287</v>
      </c>
      <c r="C104" s="54" t="s">
        <v>32</v>
      </c>
      <c r="D104" s="55" t="s">
        <v>27</v>
      </c>
      <c r="E104" s="56" t="s">
        <v>33</v>
      </c>
      <c r="F104" s="57">
        <v>1000</v>
      </c>
      <c r="G104" s="194"/>
      <c r="H104" s="58">
        <f>ROUND(G104*F104,2)</f>
        <v>0</v>
      </c>
      <c r="I104" s="59" t="s">
        <v>34</v>
      </c>
      <c r="J104" s="38" t="str">
        <f t="shared" ca="1" si="8"/>
        <v/>
      </c>
      <c r="K104" s="39" t="str">
        <f t="shared" si="12"/>
        <v>A012Grading of BoulevardsCW 3110-R19m²</v>
      </c>
      <c r="L104" s="40">
        <f>MATCH(K104,'[2]Pay Items'!$L$1:$L$643,0)</f>
        <v>25</v>
      </c>
      <c r="M104" s="41" t="str">
        <f t="shared" ca="1" si="9"/>
        <v>F0</v>
      </c>
      <c r="N104" s="41" t="str">
        <f t="shared" ca="1" si="10"/>
        <v>C2</v>
      </c>
      <c r="O104" s="41" t="str">
        <f t="shared" ca="1" si="11"/>
        <v>C2</v>
      </c>
    </row>
    <row r="105" spans="1:15" ht="40.200000000000003" customHeight="1" x14ac:dyDescent="0.25">
      <c r="A105" s="34"/>
      <c r="B105" s="47"/>
      <c r="C105" s="63" t="s">
        <v>35</v>
      </c>
      <c r="D105" s="49"/>
      <c r="E105" s="64"/>
      <c r="F105" s="49"/>
      <c r="G105" s="34"/>
      <c r="H105" s="51"/>
      <c r="J105" s="38" t="str">
        <f t="shared" ca="1" si="8"/>
        <v>LOCKED</v>
      </c>
      <c r="K105" s="39" t="str">
        <f t="shared" si="12"/>
        <v>ROADWORKS - RENEWALS</v>
      </c>
      <c r="L105" s="46" t="e">
        <f>MATCH(K105,'[2]Pay Items'!$L$1:$L$643,0)</f>
        <v>#N/A</v>
      </c>
      <c r="M105" s="41" t="str">
        <f t="shared" ca="1" si="9"/>
        <v>F0</v>
      </c>
      <c r="N105" s="41" t="str">
        <f t="shared" ca="1" si="10"/>
        <v>C2</v>
      </c>
      <c r="O105" s="41" t="str">
        <f t="shared" ca="1" si="11"/>
        <v>C2</v>
      </c>
    </row>
    <row r="106" spans="1:15" s="62" customFormat="1" ht="30" customHeight="1" x14ac:dyDescent="0.25">
      <c r="A106" s="65" t="s">
        <v>36</v>
      </c>
      <c r="B106" s="53" t="s">
        <v>288</v>
      </c>
      <c r="C106" s="54" t="s">
        <v>38</v>
      </c>
      <c r="D106" s="66" t="s">
        <v>39</v>
      </c>
      <c r="E106" s="56"/>
      <c r="F106" s="57"/>
      <c r="G106" s="67"/>
      <c r="H106" s="58"/>
      <c r="I106" s="59"/>
      <c r="J106" s="38" t="str">
        <f t="shared" ca="1" si="8"/>
        <v>LOCKED</v>
      </c>
      <c r="K106" s="39" t="str">
        <f t="shared" si="12"/>
        <v>B004Slab ReplacementCW 3230-R8</v>
      </c>
      <c r="L106" s="40">
        <f>MATCH(K106,'[2]Pay Items'!$L$1:$L$643,0)</f>
        <v>55</v>
      </c>
      <c r="M106" s="41" t="str">
        <f t="shared" ca="1" si="9"/>
        <v>F0</v>
      </c>
      <c r="N106" s="41" t="str">
        <f t="shared" ca="1" si="10"/>
        <v>G</v>
      </c>
      <c r="O106" s="41" t="str">
        <f t="shared" ca="1" si="11"/>
        <v>C2</v>
      </c>
    </row>
    <row r="107" spans="1:15" s="62" customFormat="1" ht="30" customHeight="1" x14ac:dyDescent="0.25">
      <c r="A107" s="65" t="s">
        <v>40</v>
      </c>
      <c r="B107" s="68" t="s">
        <v>41</v>
      </c>
      <c r="C107" s="69" t="s">
        <v>42</v>
      </c>
      <c r="D107" s="66" t="s">
        <v>23</v>
      </c>
      <c r="E107" s="56" t="s">
        <v>33</v>
      </c>
      <c r="F107" s="57">
        <v>130</v>
      </c>
      <c r="G107" s="194"/>
      <c r="H107" s="58">
        <f>ROUND(G107*F107,2)</f>
        <v>0</v>
      </c>
      <c r="I107" s="71"/>
      <c r="J107" s="38" t="str">
        <f t="shared" ca="1" si="8"/>
        <v/>
      </c>
      <c r="K107" s="39" t="str">
        <f t="shared" si="12"/>
        <v>B014150 mm Concrete Pavement (Reinforced)m²</v>
      </c>
      <c r="L107" s="40">
        <f>MATCH(K107,'[2]Pay Items'!$L$1:$L$643,0)</f>
        <v>65</v>
      </c>
      <c r="M107" s="41" t="str">
        <f t="shared" ca="1" si="9"/>
        <v>F0</v>
      </c>
      <c r="N107" s="41" t="str">
        <f t="shared" ca="1" si="10"/>
        <v>C2</v>
      </c>
      <c r="O107" s="41" t="str">
        <f t="shared" ca="1" si="11"/>
        <v>C2</v>
      </c>
    </row>
    <row r="108" spans="1:15" s="62" customFormat="1" ht="30" customHeight="1" x14ac:dyDescent="0.25">
      <c r="A108" s="65" t="s">
        <v>43</v>
      </c>
      <c r="B108" s="53" t="s">
        <v>289</v>
      </c>
      <c r="C108" s="54" t="s">
        <v>45</v>
      </c>
      <c r="D108" s="66" t="s">
        <v>39</v>
      </c>
      <c r="E108" s="56"/>
      <c r="F108" s="57"/>
      <c r="G108" s="70"/>
      <c r="H108" s="58"/>
      <c r="I108" s="59"/>
      <c r="J108" s="38" t="str">
        <f t="shared" ca="1" si="8"/>
        <v>LOCKED</v>
      </c>
      <c r="K108" s="39" t="str">
        <f t="shared" si="12"/>
        <v>B017Partial Slab PatchesCW 3230-R8</v>
      </c>
      <c r="L108" s="40">
        <f>MATCH(K108,'[2]Pay Items'!$L$1:$L$643,0)</f>
        <v>68</v>
      </c>
      <c r="M108" s="41" t="str">
        <f t="shared" ca="1" si="9"/>
        <v>F0</v>
      </c>
      <c r="N108" s="41" t="str">
        <f t="shared" ca="1" si="10"/>
        <v>G</v>
      </c>
      <c r="O108" s="41" t="str">
        <f t="shared" ca="1" si="11"/>
        <v>C2</v>
      </c>
    </row>
    <row r="109" spans="1:15" s="62" customFormat="1" ht="30" customHeight="1" x14ac:dyDescent="0.25">
      <c r="A109" s="65" t="s">
        <v>46</v>
      </c>
      <c r="B109" s="68" t="s">
        <v>41</v>
      </c>
      <c r="C109" s="69" t="s">
        <v>47</v>
      </c>
      <c r="D109" s="66" t="s">
        <v>23</v>
      </c>
      <c r="E109" s="56" t="s">
        <v>33</v>
      </c>
      <c r="F109" s="57">
        <v>20</v>
      </c>
      <c r="G109" s="194"/>
      <c r="H109" s="58">
        <f>ROUND(G109*F109,2)</f>
        <v>0</v>
      </c>
      <c r="I109" s="59"/>
      <c r="J109" s="38" t="str">
        <f t="shared" ca="1" si="8"/>
        <v/>
      </c>
      <c r="K109" s="39" t="str">
        <f t="shared" si="12"/>
        <v>B030150 mm Concrete Pavement (Type A)m²</v>
      </c>
      <c r="L109" s="40">
        <f>MATCH(K109,'[2]Pay Items'!$L$1:$L$643,0)</f>
        <v>81</v>
      </c>
      <c r="M109" s="41" t="str">
        <f t="shared" ca="1" si="9"/>
        <v>F0</v>
      </c>
      <c r="N109" s="41" t="str">
        <f t="shared" ca="1" si="10"/>
        <v>C2</v>
      </c>
      <c r="O109" s="41" t="str">
        <f t="shared" ca="1" si="11"/>
        <v>C2</v>
      </c>
    </row>
    <row r="110" spans="1:15" s="62" customFormat="1" ht="30" customHeight="1" x14ac:dyDescent="0.25">
      <c r="A110" s="65" t="s">
        <v>48</v>
      </c>
      <c r="B110" s="68" t="s">
        <v>49</v>
      </c>
      <c r="C110" s="69" t="s">
        <v>50</v>
      </c>
      <c r="D110" s="66" t="s">
        <v>23</v>
      </c>
      <c r="E110" s="56" t="s">
        <v>33</v>
      </c>
      <c r="F110" s="57">
        <v>110</v>
      </c>
      <c r="G110" s="194"/>
      <c r="H110" s="58">
        <f>ROUND(G110*F110,2)</f>
        <v>0</v>
      </c>
      <c r="I110" s="59"/>
      <c r="J110" s="38" t="str">
        <f t="shared" ca="1" si="8"/>
        <v/>
      </c>
      <c r="K110" s="39" t="str">
        <f t="shared" si="12"/>
        <v>B031150 mm Concrete Pavement (Type B)m²</v>
      </c>
      <c r="L110" s="40">
        <f>MATCH(K110,'[2]Pay Items'!$L$1:$L$643,0)</f>
        <v>82</v>
      </c>
      <c r="M110" s="41" t="str">
        <f t="shared" ca="1" si="9"/>
        <v>F0</v>
      </c>
      <c r="N110" s="41" t="str">
        <f t="shared" ca="1" si="10"/>
        <v>C2</v>
      </c>
      <c r="O110" s="41" t="str">
        <f t="shared" ca="1" si="11"/>
        <v>C2</v>
      </c>
    </row>
    <row r="111" spans="1:15" s="62" customFormat="1" ht="30" customHeight="1" x14ac:dyDescent="0.25">
      <c r="A111" s="65" t="s">
        <v>51</v>
      </c>
      <c r="B111" s="68" t="s">
        <v>52</v>
      </c>
      <c r="C111" s="69" t="s">
        <v>53</v>
      </c>
      <c r="D111" s="66" t="s">
        <v>23</v>
      </c>
      <c r="E111" s="56" t="s">
        <v>33</v>
      </c>
      <c r="F111" s="57">
        <v>15</v>
      </c>
      <c r="G111" s="194"/>
      <c r="H111" s="58">
        <f>ROUND(G111*F111,2)</f>
        <v>0</v>
      </c>
      <c r="I111" s="59"/>
      <c r="J111" s="38" t="str">
        <f t="shared" ca="1" si="8"/>
        <v/>
      </c>
      <c r="K111" s="39" t="str">
        <f t="shared" si="12"/>
        <v>B032150 mm Concrete Pavement (Type C)m²</v>
      </c>
      <c r="L111" s="40">
        <f>MATCH(K111,'[2]Pay Items'!$L$1:$L$643,0)</f>
        <v>83</v>
      </c>
      <c r="M111" s="41" t="str">
        <f t="shared" ca="1" si="9"/>
        <v>F0</v>
      </c>
      <c r="N111" s="41" t="str">
        <f t="shared" ca="1" si="10"/>
        <v>C2</v>
      </c>
      <c r="O111" s="41" t="str">
        <f t="shared" ca="1" si="11"/>
        <v>C2</v>
      </c>
    </row>
    <row r="112" spans="1:15" s="62" customFormat="1" ht="30" customHeight="1" x14ac:dyDescent="0.25">
      <c r="A112" s="65" t="s">
        <v>54</v>
      </c>
      <c r="B112" s="68" t="s">
        <v>55</v>
      </c>
      <c r="C112" s="69" t="s">
        <v>56</v>
      </c>
      <c r="D112" s="66" t="s">
        <v>23</v>
      </c>
      <c r="E112" s="56" t="s">
        <v>33</v>
      </c>
      <c r="F112" s="57">
        <v>140</v>
      </c>
      <c r="G112" s="194"/>
      <c r="H112" s="58">
        <f>ROUND(G112*F112,2)</f>
        <v>0</v>
      </c>
      <c r="I112" s="59"/>
      <c r="J112" s="38" t="str">
        <f t="shared" ca="1" si="8"/>
        <v/>
      </c>
      <c r="K112" s="39" t="str">
        <f t="shared" si="12"/>
        <v>B033150 mm Concrete Pavement (Type D)m²</v>
      </c>
      <c r="L112" s="40">
        <f>MATCH(K112,'[2]Pay Items'!$L$1:$L$643,0)</f>
        <v>84</v>
      </c>
      <c r="M112" s="41" t="str">
        <f t="shared" ca="1" si="9"/>
        <v>F0</v>
      </c>
      <c r="N112" s="41" t="str">
        <f t="shared" ca="1" si="10"/>
        <v>C2</v>
      </c>
      <c r="O112" s="41" t="str">
        <f t="shared" ca="1" si="11"/>
        <v>C2</v>
      </c>
    </row>
    <row r="113" spans="1:15" s="62" customFormat="1" ht="30" customHeight="1" x14ac:dyDescent="0.25">
      <c r="A113" s="65" t="s">
        <v>57</v>
      </c>
      <c r="B113" s="53" t="s">
        <v>290</v>
      </c>
      <c r="C113" s="54" t="s">
        <v>59</v>
      </c>
      <c r="D113" s="66" t="s">
        <v>39</v>
      </c>
      <c r="E113" s="56"/>
      <c r="F113" s="57"/>
      <c r="G113" s="70"/>
      <c r="H113" s="58"/>
      <c r="I113" s="59"/>
      <c r="J113" s="38" t="str">
        <f t="shared" ca="1" si="8"/>
        <v>LOCKED</v>
      </c>
      <c r="K113" s="39" t="str">
        <f t="shared" si="12"/>
        <v>B064-72Slab Replacement - Early Opening (72 hour)CW 3230-R8</v>
      </c>
      <c r="L113" s="40">
        <f>MATCH(K113,'[2]Pay Items'!$L$1:$L$643,0)</f>
        <v>115</v>
      </c>
      <c r="M113" s="41" t="str">
        <f t="shared" ca="1" si="9"/>
        <v>F0</v>
      </c>
      <c r="N113" s="41" t="str">
        <f t="shared" ca="1" si="10"/>
        <v>G</v>
      </c>
      <c r="O113" s="41" t="str">
        <f t="shared" ca="1" si="11"/>
        <v>C2</v>
      </c>
    </row>
    <row r="114" spans="1:15" s="62" customFormat="1" ht="30" customHeight="1" x14ac:dyDescent="0.25">
      <c r="A114" s="65" t="s">
        <v>60</v>
      </c>
      <c r="B114" s="68" t="s">
        <v>41</v>
      </c>
      <c r="C114" s="69" t="s">
        <v>42</v>
      </c>
      <c r="D114" s="66" t="s">
        <v>23</v>
      </c>
      <c r="E114" s="56" t="s">
        <v>33</v>
      </c>
      <c r="F114" s="57">
        <v>25</v>
      </c>
      <c r="G114" s="194"/>
      <c r="H114" s="58">
        <f>ROUND(G114*F114,2)</f>
        <v>0</v>
      </c>
      <c r="I114" s="71"/>
      <c r="J114" s="38" t="str">
        <f t="shared" ca="1" si="8"/>
        <v/>
      </c>
      <c r="K114" s="39" t="str">
        <f t="shared" si="12"/>
        <v>B074-72150 mm Concrete Pavement (Reinforced)m²</v>
      </c>
      <c r="L114" s="40">
        <f>MATCH(K114,'[2]Pay Items'!$L$1:$L$643,0)</f>
        <v>125</v>
      </c>
      <c r="M114" s="41" t="str">
        <f t="shared" ca="1" si="9"/>
        <v>F0</v>
      </c>
      <c r="N114" s="41" t="str">
        <f t="shared" ca="1" si="10"/>
        <v>C2</v>
      </c>
      <c r="O114" s="41" t="str">
        <f t="shared" ca="1" si="11"/>
        <v>C2</v>
      </c>
    </row>
    <row r="115" spans="1:15" s="62" customFormat="1" ht="30" customHeight="1" x14ac:dyDescent="0.25">
      <c r="A115" s="65" t="s">
        <v>61</v>
      </c>
      <c r="B115" s="72" t="s">
        <v>291</v>
      </c>
      <c r="C115" s="54" t="s">
        <v>63</v>
      </c>
      <c r="D115" s="66" t="s">
        <v>39</v>
      </c>
      <c r="E115" s="56"/>
      <c r="F115" s="57"/>
      <c r="G115" s="70"/>
      <c r="H115" s="58"/>
      <c r="I115" s="59"/>
      <c r="J115" s="38" t="str">
        <f t="shared" ca="1" si="8"/>
        <v>LOCKED</v>
      </c>
      <c r="K115" s="39" t="str">
        <f t="shared" si="12"/>
        <v>B077-72Partial Slab Patches - Early Opening (72 hour)CW 3230-R8</v>
      </c>
      <c r="L115" s="40">
        <f>MATCH(K115,'[2]Pay Items'!$L$1:$L$643,0)</f>
        <v>128</v>
      </c>
      <c r="M115" s="41" t="str">
        <f t="shared" ca="1" si="9"/>
        <v>F0</v>
      </c>
      <c r="N115" s="41" t="str">
        <f t="shared" ca="1" si="10"/>
        <v>G</v>
      </c>
      <c r="O115" s="41" t="str">
        <f t="shared" ca="1" si="11"/>
        <v>C2</v>
      </c>
    </row>
    <row r="116" spans="1:15" s="62" customFormat="1" ht="30" customHeight="1" x14ac:dyDescent="0.25">
      <c r="A116" s="65" t="s">
        <v>64</v>
      </c>
      <c r="B116" s="68" t="s">
        <v>41</v>
      </c>
      <c r="C116" s="69" t="s">
        <v>47</v>
      </c>
      <c r="D116" s="66" t="s">
        <v>23</v>
      </c>
      <c r="E116" s="56" t="s">
        <v>33</v>
      </c>
      <c r="F116" s="57">
        <v>10</v>
      </c>
      <c r="G116" s="194"/>
      <c r="H116" s="58">
        <f t="shared" ref="H116:H121" si="14">ROUND(G116*F116,2)</f>
        <v>0</v>
      </c>
      <c r="I116" s="59"/>
      <c r="J116" s="38" t="str">
        <f t="shared" ca="1" si="8"/>
        <v/>
      </c>
      <c r="K116" s="39" t="str">
        <f t="shared" si="12"/>
        <v>B090-72150 mm Concrete Pavement (Type A)m²</v>
      </c>
      <c r="L116" s="40">
        <f>MATCH(K116,'[2]Pay Items'!$L$1:$L$643,0)</f>
        <v>141</v>
      </c>
      <c r="M116" s="41" t="str">
        <f t="shared" ca="1" si="9"/>
        <v>F0</v>
      </c>
      <c r="N116" s="41" t="str">
        <f t="shared" ca="1" si="10"/>
        <v>C2</v>
      </c>
      <c r="O116" s="41" t="str">
        <f t="shared" ca="1" si="11"/>
        <v>C2</v>
      </c>
    </row>
    <row r="117" spans="1:15" s="62" customFormat="1" ht="30" customHeight="1" x14ac:dyDescent="0.25">
      <c r="A117" s="65" t="s">
        <v>65</v>
      </c>
      <c r="B117" s="68" t="s">
        <v>49</v>
      </c>
      <c r="C117" s="69" t="s">
        <v>50</v>
      </c>
      <c r="D117" s="66" t="s">
        <v>23</v>
      </c>
      <c r="E117" s="56" t="s">
        <v>33</v>
      </c>
      <c r="F117" s="57">
        <v>30</v>
      </c>
      <c r="G117" s="194"/>
      <c r="H117" s="58">
        <f t="shared" si="14"/>
        <v>0</v>
      </c>
      <c r="I117" s="59"/>
      <c r="J117" s="38" t="str">
        <f t="shared" ca="1" si="8"/>
        <v/>
      </c>
      <c r="K117" s="39" t="str">
        <f t="shared" si="12"/>
        <v>B091-72150 mm Concrete Pavement (Type B)m²</v>
      </c>
      <c r="L117" s="40">
        <f>MATCH(K117,'[2]Pay Items'!$L$1:$L$643,0)</f>
        <v>142</v>
      </c>
      <c r="M117" s="41" t="str">
        <f t="shared" ca="1" si="9"/>
        <v>F0</v>
      </c>
      <c r="N117" s="41" t="str">
        <f t="shared" ca="1" si="10"/>
        <v>C2</v>
      </c>
      <c r="O117" s="41" t="str">
        <f t="shared" ca="1" si="11"/>
        <v>C2</v>
      </c>
    </row>
    <row r="118" spans="1:15" s="62" customFormat="1" ht="30" customHeight="1" x14ac:dyDescent="0.25">
      <c r="A118" s="65" t="s">
        <v>66</v>
      </c>
      <c r="B118" s="68" t="s">
        <v>52</v>
      </c>
      <c r="C118" s="69" t="s">
        <v>53</v>
      </c>
      <c r="D118" s="66" t="s">
        <v>23</v>
      </c>
      <c r="E118" s="56" t="s">
        <v>33</v>
      </c>
      <c r="F118" s="57">
        <v>5</v>
      </c>
      <c r="G118" s="194"/>
      <c r="H118" s="58">
        <f t="shared" si="14"/>
        <v>0</v>
      </c>
      <c r="I118" s="59"/>
      <c r="J118" s="38" t="str">
        <f t="shared" ca="1" si="8"/>
        <v/>
      </c>
      <c r="K118" s="39" t="str">
        <f t="shared" si="12"/>
        <v>B092-72150 mm Concrete Pavement (Type C)m²</v>
      </c>
      <c r="L118" s="40">
        <f>MATCH(K118,'[2]Pay Items'!$L$1:$L$643,0)</f>
        <v>143</v>
      </c>
      <c r="M118" s="41" t="str">
        <f t="shared" ca="1" si="9"/>
        <v>F0</v>
      </c>
      <c r="N118" s="41" t="str">
        <f t="shared" ca="1" si="10"/>
        <v>C2</v>
      </c>
      <c r="O118" s="41" t="str">
        <f t="shared" ca="1" si="11"/>
        <v>C2</v>
      </c>
    </row>
    <row r="119" spans="1:15" s="62" customFormat="1" ht="30" customHeight="1" x14ac:dyDescent="0.25">
      <c r="A119" s="65" t="s">
        <v>67</v>
      </c>
      <c r="B119" s="68" t="s">
        <v>55</v>
      </c>
      <c r="C119" s="69" t="s">
        <v>56</v>
      </c>
      <c r="D119" s="66" t="s">
        <v>23</v>
      </c>
      <c r="E119" s="56" t="s">
        <v>33</v>
      </c>
      <c r="F119" s="57">
        <v>20</v>
      </c>
      <c r="G119" s="194"/>
      <c r="H119" s="58">
        <f t="shared" si="14"/>
        <v>0</v>
      </c>
      <c r="I119" s="59"/>
      <c r="J119" s="38" t="str">
        <f t="shared" ca="1" si="8"/>
        <v/>
      </c>
      <c r="K119" s="39" t="str">
        <f t="shared" si="12"/>
        <v>B093-72150 mm Concrete Pavement (Type D)m²</v>
      </c>
      <c r="L119" s="40">
        <f>MATCH(K119,'[2]Pay Items'!$L$1:$L$643,0)</f>
        <v>144</v>
      </c>
      <c r="M119" s="41" t="str">
        <f t="shared" ca="1" si="9"/>
        <v>F0</v>
      </c>
      <c r="N119" s="41" t="str">
        <f t="shared" ca="1" si="10"/>
        <v>C2</v>
      </c>
      <c r="O119" s="41" t="str">
        <f t="shared" ca="1" si="11"/>
        <v>C2</v>
      </c>
    </row>
    <row r="120" spans="1:15" s="62" customFormat="1" ht="30" customHeight="1" x14ac:dyDescent="0.25">
      <c r="A120" s="65" t="s">
        <v>68</v>
      </c>
      <c r="B120" s="53" t="s">
        <v>292</v>
      </c>
      <c r="C120" s="73" t="s">
        <v>70</v>
      </c>
      <c r="D120" s="66" t="s">
        <v>71</v>
      </c>
      <c r="E120" s="56" t="s">
        <v>33</v>
      </c>
      <c r="F120" s="57">
        <v>90</v>
      </c>
      <c r="G120" s="194"/>
      <c r="H120" s="58">
        <f t="shared" si="14"/>
        <v>0</v>
      </c>
      <c r="I120" s="71" t="s">
        <v>72</v>
      </c>
      <c r="J120" s="38" t="str">
        <f t="shared" ca="1" si="8"/>
        <v/>
      </c>
      <c r="K120" s="39" t="str">
        <f t="shared" si="12"/>
        <v>B093APartial Depth Planing of Existing Jointsm²</v>
      </c>
      <c r="L120" s="40">
        <f>MATCH(K120,'[2]Pay Items'!$L$1:$L$643,0)</f>
        <v>145</v>
      </c>
      <c r="M120" s="41" t="str">
        <f t="shared" ca="1" si="9"/>
        <v>F0</v>
      </c>
      <c r="N120" s="41" t="str">
        <f t="shared" ca="1" si="10"/>
        <v>C2</v>
      </c>
      <c r="O120" s="41" t="str">
        <f t="shared" ca="1" si="11"/>
        <v>C2</v>
      </c>
    </row>
    <row r="121" spans="1:15" s="62" customFormat="1" ht="30" customHeight="1" x14ac:dyDescent="0.25">
      <c r="A121" s="65" t="s">
        <v>73</v>
      </c>
      <c r="B121" s="53" t="s">
        <v>293</v>
      </c>
      <c r="C121" s="73" t="s">
        <v>75</v>
      </c>
      <c r="D121" s="66" t="s">
        <v>71</v>
      </c>
      <c r="E121" s="56" t="s">
        <v>33</v>
      </c>
      <c r="F121" s="57">
        <v>90</v>
      </c>
      <c r="G121" s="194"/>
      <c r="H121" s="58">
        <f t="shared" si="14"/>
        <v>0</v>
      </c>
      <c r="I121" s="71"/>
      <c r="J121" s="38" t="str">
        <f t="shared" ca="1" si="8"/>
        <v/>
      </c>
      <c r="K121" s="39" t="str">
        <f t="shared" si="12"/>
        <v>B093BAsphalt Patching of Partial Depth Jointsm²</v>
      </c>
      <c r="L121" s="40">
        <f>MATCH(K121,'[2]Pay Items'!$L$1:$L$643,0)</f>
        <v>146</v>
      </c>
      <c r="M121" s="41" t="str">
        <f t="shared" ca="1" si="9"/>
        <v>F0</v>
      </c>
      <c r="N121" s="41" t="str">
        <f t="shared" ca="1" si="10"/>
        <v>C2</v>
      </c>
      <c r="O121" s="41" t="str">
        <f t="shared" ca="1" si="11"/>
        <v>C2</v>
      </c>
    </row>
    <row r="122" spans="1:15" s="62" customFormat="1" ht="30" customHeight="1" x14ac:dyDescent="0.25">
      <c r="A122" s="65" t="s">
        <v>76</v>
      </c>
      <c r="B122" s="53" t="s">
        <v>294</v>
      </c>
      <c r="C122" s="54" t="s">
        <v>78</v>
      </c>
      <c r="D122" s="66" t="s">
        <v>39</v>
      </c>
      <c r="E122" s="56"/>
      <c r="F122" s="57"/>
      <c r="G122" s="67"/>
      <c r="H122" s="58"/>
      <c r="I122" s="59"/>
      <c r="J122" s="38" t="str">
        <f t="shared" ca="1" si="8"/>
        <v>LOCKED</v>
      </c>
      <c r="K122" s="39" t="str">
        <f t="shared" si="12"/>
        <v>B094Drilled DowelsCW 3230-R8</v>
      </c>
      <c r="L122" s="40">
        <f>MATCH(K122,'[2]Pay Items'!$L$1:$L$643,0)</f>
        <v>147</v>
      </c>
      <c r="M122" s="41" t="str">
        <f t="shared" ca="1" si="9"/>
        <v>F0</v>
      </c>
      <c r="N122" s="41" t="str">
        <f t="shared" ca="1" si="10"/>
        <v>G</v>
      </c>
      <c r="O122" s="41" t="str">
        <f t="shared" ca="1" si="11"/>
        <v>C2</v>
      </c>
    </row>
    <row r="123" spans="1:15" s="62" customFormat="1" ht="30" customHeight="1" x14ac:dyDescent="0.25">
      <c r="A123" s="65" t="s">
        <v>79</v>
      </c>
      <c r="B123" s="68" t="s">
        <v>41</v>
      </c>
      <c r="C123" s="69" t="s">
        <v>80</v>
      </c>
      <c r="D123" s="66" t="s">
        <v>23</v>
      </c>
      <c r="E123" s="56" t="s">
        <v>81</v>
      </c>
      <c r="F123" s="57">
        <v>125</v>
      </c>
      <c r="G123" s="194"/>
      <c r="H123" s="58">
        <f>ROUND(G123*F123,2)</f>
        <v>0</v>
      </c>
      <c r="I123" s="59"/>
      <c r="J123" s="38" t="str">
        <f t="shared" ca="1" si="8"/>
        <v/>
      </c>
      <c r="K123" s="39" t="str">
        <f t="shared" si="12"/>
        <v>B09519.1 mm Diametereach</v>
      </c>
      <c r="L123" s="40">
        <f>MATCH(K123,'[2]Pay Items'!$L$1:$L$643,0)</f>
        <v>148</v>
      </c>
      <c r="M123" s="41" t="str">
        <f t="shared" ca="1" si="9"/>
        <v>F0</v>
      </c>
      <c r="N123" s="41" t="str">
        <f t="shared" ca="1" si="10"/>
        <v>C2</v>
      </c>
      <c r="O123" s="41" t="str">
        <f t="shared" ca="1" si="11"/>
        <v>C2</v>
      </c>
    </row>
    <row r="124" spans="1:15" s="62" customFormat="1" ht="30" customHeight="1" x14ac:dyDescent="0.25">
      <c r="A124" s="65" t="s">
        <v>82</v>
      </c>
      <c r="B124" s="53" t="s">
        <v>295</v>
      </c>
      <c r="C124" s="54" t="s">
        <v>84</v>
      </c>
      <c r="D124" s="66" t="s">
        <v>39</v>
      </c>
      <c r="E124" s="56"/>
      <c r="F124" s="57"/>
      <c r="G124" s="67"/>
      <c r="H124" s="58"/>
      <c r="I124" s="59"/>
      <c r="J124" s="38" t="str">
        <f t="shared" ca="1" si="8"/>
        <v>LOCKED</v>
      </c>
      <c r="K124" s="39" t="str">
        <f t="shared" si="12"/>
        <v>B097Drilled Tie BarsCW 3230-R8</v>
      </c>
      <c r="L124" s="40">
        <f>MATCH(K124,'[2]Pay Items'!$L$1:$L$643,0)</f>
        <v>150</v>
      </c>
      <c r="M124" s="41" t="str">
        <f t="shared" ca="1" si="9"/>
        <v>F0</v>
      </c>
      <c r="N124" s="41" t="str">
        <f t="shared" ca="1" si="10"/>
        <v>G</v>
      </c>
      <c r="O124" s="41" t="str">
        <f t="shared" ca="1" si="11"/>
        <v>C2</v>
      </c>
    </row>
    <row r="125" spans="1:15" s="62" customFormat="1" ht="30" customHeight="1" x14ac:dyDescent="0.25">
      <c r="A125" s="65" t="s">
        <v>85</v>
      </c>
      <c r="B125" s="68" t="s">
        <v>41</v>
      </c>
      <c r="C125" s="69" t="s">
        <v>86</v>
      </c>
      <c r="D125" s="66" t="s">
        <v>23</v>
      </c>
      <c r="E125" s="56" t="s">
        <v>81</v>
      </c>
      <c r="F125" s="57">
        <v>300</v>
      </c>
      <c r="G125" s="194"/>
      <c r="H125" s="58">
        <f>ROUND(G125*F125,2)</f>
        <v>0</v>
      </c>
      <c r="I125" s="59"/>
      <c r="J125" s="38" t="str">
        <f t="shared" ca="1" si="8"/>
        <v/>
      </c>
      <c r="K125" s="39" t="str">
        <f t="shared" si="12"/>
        <v>B09820 M Deformed Tie Bareach</v>
      </c>
      <c r="L125" s="40">
        <f>MATCH(K125,'[2]Pay Items'!$L$1:$L$643,0)</f>
        <v>152</v>
      </c>
      <c r="M125" s="41" t="str">
        <f t="shared" ca="1" si="9"/>
        <v>F0</v>
      </c>
      <c r="N125" s="41" t="str">
        <f t="shared" ca="1" si="10"/>
        <v>C2</v>
      </c>
      <c r="O125" s="41" t="str">
        <f t="shared" ca="1" si="11"/>
        <v>C2</v>
      </c>
    </row>
    <row r="126" spans="1:15" s="60" customFormat="1" ht="30" customHeight="1" x14ac:dyDescent="0.25">
      <c r="A126" s="65" t="s">
        <v>87</v>
      </c>
      <c r="B126" s="53" t="s">
        <v>296</v>
      </c>
      <c r="C126" s="54" t="s">
        <v>89</v>
      </c>
      <c r="D126" s="66" t="s">
        <v>90</v>
      </c>
      <c r="E126" s="56"/>
      <c r="F126" s="57"/>
      <c r="G126" s="67"/>
      <c r="H126" s="58"/>
      <c r="I126" s="59"/>
      <c r="J126" s="38" t="str">
        <f t="shared" ca="1" si="8"/>
        <v>LOCKED</v>
      </c>
      <c r="K126" s="39" t="str">
        <f t="shared" si="12"/>
        <v>B114rlMiscellaneous Concrete Slab RenewalCW 3235-R9</v>
      </c>
      <c r="L126" s="40">
        <f>MATCH(K126,'[2]Pay Items'!$L$1:$L$643,0)</f>
        <v>170</v>
      </c>
      <c r="M126" s="41" t="str">
        <f t="shared" ca="1" si="9"/>
        <v>F0</v>
      </c>
      <c r="N126" s="41" t="str">
        <f t="shared" ca="1" si="10"/>
        <v>G</v>
      </c>
      <c r="O126" s="41" t="str">
        <f t="shared" ca="1" si="11"/>
        <v>C2</v>
      </c>
    </row>
    <row r="127" spans="1:15" s="62" customFormat="1" ht="30" customHeight="1" x14ac:dyDescent="0.25">
      <c r="A127" s="65" t="s">
        <v>91</v>
      </c>
      <c r="B127" s="68" t="s">
        <v>41</v>
      </c>
      <c r="C127" s="69" t="s">
        <v>93</v>
      </c>
      <c r="D127" s="66" t="s">
        <v>94</v>
      </c>
      <c r="E127" s="56"/>
      <c r="F127" s="57"/>
      <c r="G127" s="67"/>
      <c r="H127" s="58"/>
      <c r="I127" s="59"/>
      <c r="J127" s="38" t="str">
        <f t="shared" ca="1" si="8"/>
        <v>LOCKED</v>
      </c>
      <c r="K127" s="39" t="str">
        <f t="shared" si="12"/>
        <v>B118rl100 mm SidewalkSD-228A</v>
      </c>
      <c r="L127" s="40">
        <f>MATCH(K127,'[2]Pay Items'!$L$1:$L$643,0)</f>
        <v>174</v>
      </c>
      <c r="M127" s="41" t="str">
        <f t="shared" ca="1" si="9"/>
        <v>F0</v>
      </c>
      <c r="N127" s="41" t="str">
        <f t="shared" ca="1" si="10"/>
        <v>G</v>
      </c>
      <c r="O127" s="41" t="str">
        <f t="shared" ca="1" si="11"/>
        <v>C2</v>
      </c>
    </row>
    <row r="128" spans="1:15" s="62" customFormat="1" ht="30" customHeight="1" x14ac:dyDescent="0.25">
      <c r="A128" s="65" t="s">
        <v>95</v>
      </c>
      <c r="B128" s="74" t="s">
        <v>96</v>
      </c>
      <c r="C128" s="75" t="s">
        <v>97</v>
      </c>
      <c r="D128" s="66"/>
      <c r="E128" s="56" t="s">
        <v>33</v>
      </c>
      <c r="F128" s="57">
        <v>100</v>
      </c>
      <c r="G128" s="194"/>
      <c r="H128" s="58">
        <f>ROUND(G128*F128,2)</f>
        <v>0</v>
      </c>
      <c r="I128" s="76"/>
      <c r="J128" s="38" t="str">
        <f t="shared" ca="1" si="8"/>
        <v/>
      </c>
      <c r="K128" s="39" t="str">
        <f t="shared" si="12"/>
        <v>B119rlLess than 5 sq.m.m²</v>
      </c>
      <c r="L128" s="40">
        <f>MATCH(K128,'[2]Pay Items'!$L$1:$L$643,0)</f>
        <v>175</v>
      </c>
      <c r="M128" s="41" t="str">
        <f t="shared" ca="1" si="9"/>
        <v>F0</v>
      </c>
      <c r="N128" s="41" t="str">
        <f t="shared" ca="1" si="10"/>
        <v>C2</v>
      </c>
      <c r="O128" s="41" t="str">
        <f t="shared" ca="1" si="11"/>
        <v>C2</v>
      </c>
    </row>
    <row r="129" spans="1:15" s="62" customFormat="1" ht="30" customHeight="1" x14ac:dyDescent="0.25">
      <c r="A129" s="65" t="s">
        <v>98</v>
      </c>
      <c r="B129" s="74" t="s">
        <v>99</v>
      </c>
      <c r="C129" s="75" t="s">
        <v>100</v>
      </c>
      <c r="D129" s="66"/>
      <c r="E129" s="56" t="s">
        <v>33</v>
      </c>
      <c r="F129" s="57">
        <v>170</v>
      </c>
      <c r="G129" s="194"/>
      <c r="H129" s="58">
        <f>ROUND(G129*F129,2)</f>
        <v>0</v>
      </c>
      <c r="I129" s="59"/>
      <c r="J129" s="38" t="str">
        <f t="shared" ca="1" si="8"/>
        <v/>
      </c>
      <c r="K129" s="39" t="str">
        <f t="shared" si="12"/>
        <v>B120rl5 sq.m. to 20 sq.m.m²</v>
      </c>
      <c r="L129" s="40">
        <f>MATCH(K129,'[2]Pay Items'!$L$1:$L$643,0)</f>
        <v>176</v>
      </c>
      <c r="M129" s="41" t="str">
        <f t="shared" ca="1" si="9"/>
        <v>F0</v>
      </c>
      <c r="N129" s="41" t="str">
        <f t="shared" ca="1" si="10"/>
        <v>C2</v>
      </c>
      <c r="O129" s="41" t="str">
        <f t="shared" ca="1" si="11"/>
        <v>C2</v>
      </c>
    </row>
    <row r="130" spans="1:15" s="62" customFormat="1" ht="30" customHeight="1" x14ac:dyDescent="0.25">
      <c r="A130" s="65" t="s">
        <v>101</v>
      </c>
      <c r="B130" s="74" t="s">
        <v>102</v>
      </c>
      <c r="C130" s="75" t="s">
        <v>103</v>
      </c>
      <c r="D130" s="66" t="s">
        <v>23</v>
      </c>
      <c r="E130" s="56" t="s">
        <v>33</v>
      </c>
      <c r="F130" s="57">
        <v>250</v>
      </c>
      <c r="G130" s="194"/>
      <c r="H130" s="58">
        <f>ROUND(G130*F130,2)</f>
        <v>0</v>
      </c>
      <c r="I130" s="77"/>
      <c r="J130" s="38" t="str">
        <f t="shared" ca="1" si="8"/>
        <v/>
      </c>
      <c r="K130" s="39" t="str">
        <f t="shared" si="12"/>
        <v>B121rlGreater than 20 sq.m.m²</v>
      </c>
      <c r="L130" s="40">
        <f>MATCH(K130,'[2]Pay Items'!$L$1:$L$643,0)</f>
        <v>177</v>
      </c>
      <c r="M130" s="41" t="str">
        <f t="shared" ca="1" si="9"/>
        <v>F0</v>
      </c>
      <c r="N130" s="41" t="str">
        <f t="shared" ca="1" si="10"/>
        <v>C2</v>
      </c>
      <c r="O130" s="41" t="str">
        <f t="shared" ca="1" si="11"/>
        <v>C2</v>
      </c>
    </row>
    <row r="131" spans="1:15" s="62" customFormat="1" ht="30" customHeight="1" x14ac:dyDescent="0.25">
      <c r="A131" s="65" t="s">
        <v>297</v>
      </c>
      <c r="B131" s="68" t="s">
        <v>49</v>
      </c>
      <c r="C131" s="69" t="s">
        <v>298</v>
      </c>
      <c r="D131" s="66" t="s">
        <v>23</v>
      </c>
      <c r="E131" s="56"/>
      <c r="F131" s="57"/>
      <c r="G131" s="79"/>
      <c r="H131" s="79"/>
      <c r="I131" s="59"/>
      <c r="J131" s="38" t="str">
        <f t="shared" ca="1" si="8"/>
        <v>LOCKED</v>
      </c>
      <c r="K131" s="39" t="str">
        <f t="shared" si="12"/>
        <v>B121rlA150 mm Reinforced Sidewalk</v>
      </c>
      <c r="L131" s="40">
        <f>MATCH(K131,'[2]Pay Items'!$L$1:$L$643,0)</f>
        <v>178</v>
      </c>
      <c r="M131" s="41" t="str">
        <f t="shared" ca="1" si="9"/>
        <v>F0</v>
      </c>
      <c r="N131" s="41" t="str">
        <f t="shared" ca="1" si="10"/>
        <v>C2</v>
      </c>
      <c r="O131" s="41" t="str">
        <f t="shared" ca="1" si="11"/>
        <v>C2</v>
      </c>
    </row>
    <row r="132" spans="1:15" s="62" customFormat="1" ht="30" customHeight="1" x14ac:dyDescent="0.25">
      <c r="A132" s="65" t="s">
        <v>299</v>
      </c>
      <c r="B132" s="74" t="s">
        <v>96</v>
      </c>
      <c r="C132" s="75" t="s">
        <v>100</v>
      </c>
      <c r="D132" s="66"/>
      <c r="E132" s="56" t="s">
        <v>33</v>
      </c>
      <c r="F132" s="57">
        <v>10</v>
      </c>
      <c r="G132" s="194"/>
      <c r="H132" s="58">
        <f>ROUND(G132*F132,2)</f>
        <v>0</v>
      </c>
      <c r="I132" s="59"/>
      <c r="J132" s="38" t="str">
        <f t="shared" ca="1" si="8"/>
        <v/>
      </c>
      <c r="K132" s="39" t="str">
        <f t="shared" si="12"/>
        <v>B121rlC5 sq.m. to 20 sq.m.m²</v>
      </c>
      <c r="L132" s="40">
        <f>MATCH(K132,'[2]Pay Items'!$L$1:$L$643,0)</f>
        <v>180</v>
      </c>
      <c r="M132" s="41" t="str">
        <f t="shared" ca="1" si="9"/>
        <v>F0</v>
      </c>
      <c r="N132" s="41" t="str">
        <f t="shared" ca="1" si="10"/>
        <v>C2</v>
      </c>
      <c r="O132" s="41" t="str">
        <f t="shared" ca="1" si="11"/>
        <v>C2</v>
      </c>
    </row>
    <row r="133" spans="1:15" s="60" customFormat="1" ht="30" customHeight="1" x14ac:dyDescent="0.25">
      <c r="A133" s="65" t="s">
        <v>104</v>
      </c>
      <c r="B133" s="53" t="s">
        <v>300</v>
      </c>
      <c r="C133" s="54" t="s">
        <v>106</v>
      </c>
      <c r="D133" s="66" t="s">
        <v>90</v>
      </c>
      <c r="E133" s="56" t="s">
        <v>33</v>
      </c>
      <c r="F133" s="78">
        <v>10</v>
      </c>
      <c r="G133" s="194"/>
      <c r="H133" s="58">
        <f>ROUND(G133*F133,2)</f>
        <v>0</v>
      </c>
      <c r="I133" s="59"/>
      <c r="J133" s="38" t="str">
        <f t="shared" ca="1" si="8"/>
        <v/>
      </c>
      <c r="K133" s="39" t="str">
        <f t="shared" si="12"/>
        <v>B124Adjustment of Precast Sidewalk BlocksCW 3235-R9m²</v>
      </c>
      <c r="L133" s="40">
        <f>MATCH(K133,'[2]Pay Items'!$L$1:$L$643,0)</f>
        <v>184</v>
      </c>
      <c r="M133" s="41" t="str">
        <f t="shared" ca="1" si="9"/>
        <v>F0</v>
      </c>
      <c r="N133" s="41" t="str">
        <f t="shared" ca="1" si="10"/>
        <v>C2</v>
      </c>
      <c r="O133" s="41" t="str">
        <f t="shared" ca="1" si="11"/>
        <v>C2</v>
      </c>
    </row>
    <row r="134" spans="1:15" s="62" customFormat="1" ht="30" customHeight="1" x14ac:dyDescent="0.25">
      <c r="A134" s="65" t="s">
        <v>107</v>
      </c>
      <c r="B134" s="53" t="s">
        <v>301</v>
      </c>
      <c r="C134" s="54" t="s">
        <v>109</v>
      </c>
      <c r="D134" s="66" t="s">
        <v>110</v>
      </c>
      <c r="E134" s="56"/>
      <c r="F134" s="57"/>
      <c r="G134" s="67"/>
      <c r="H134" s="58"/>
      <c r="I134" s="59"/>
      <c r="J134" s="38" t="str">
        <f t="shared" ref="J134:J197" ca="1" si="15">IF(CELL("protect",$G134)=1, "LOCKED", "")</f>
        <v>LOCKED</v>
      </c>
      <c r="K134" s="39" t="str">
        <f t="shared" si="12"/>
        <v>B154rlConcrete Curb RenewalCW 3240-R10</v>
      </c>
      <c r="L134" s="40">
        <f>MATCH(K134,'[2]Pay Items'!$L$1:$L$643,0)</f>
        <v>240</v>
      </c>
      <c r="M134" s="41" t="str">
        <f t="shared" ref="M134:M197" ca="1" si="16">CELL("format",$F134)</f>
        <v>F0</v>
      </c>
      <c r="N134" s="41" t="str">
        <f t="shared" ref="N134:N197" ca="1" si="17">CELL("format",$G134)</f>
        <v>G</v>
      </c>
      <c r="O134" s="41" t="str">
        <f t="shared" ref="O134:P197" ca="1" si="18">CELL("format",$H134)</f>
        <v>C2</v>
      </c>
    </row>
    <row r="135" spans="1:15" s="62" customFormat="1" ht="30" customHeight="1" x14ac:dyDescent="0.25">
      <c r="A135" s="65" t="s">
        <v>111</v>
      </c>
      <c r="B135" s="68" t="s">
        <v>41</v>
      </c>
      <c r="C135" s="69" t="s">
        <v>112</v>
      </c>
      <c r="D135" s="66" t="s">
        <v>113</v>
      </c>
      <c r="E135" s="56"/>
      <c r="F135" s="57"/>
      <c r="G135" s="79"/>
      <c r="H135" s="58"/>
      <c r="I135" s="59" t="s">
        <v>114</v>
      </c>
      <c r="J135" s="38" t="str">
        <f t="shared" ca="1" si="15"/>
        <v>LOCKED</v>
      </c>
      <c r="K135" s="39" t="str">
        <f t="shared" ref="K135:K198" si="19">CLEAN(CONCATENATE(TRIM($A135),TRIM($C135),IF(LEFT($D135)&lt;&gt;"E",TRIM($D135),),TRIM($E135)))</f>
        <v>B155rlBarrier (150 mm reveal ht, Dowelled)SD-205,SD-206A</v>
      </c>
      <c r="L135" s="40">
        <f>MATCH(K135,'[2]Pay Items'!$L$1:$L$643,0)</f>
        <v>242</v>
      </c>
      <c r="M135" s="41" t="str">
        <f t="shared" ca="1" si="16"/>
        <v>F0</v>
      </c>
      <c r="N135" s="41" t="str">
        <f t="shared" ca="1" si="17"/>
        <v>C2</v>
      </c>
      <c r="O135" s="41" t="str">
        <f t="shared" ca="1" si="18"/>
        <v>C2</v>
      </c>
    </row>
    <row r="136" spans="1:15" s="62" customFormat="1" ht="30" customHeight="1" x14ac:dyDescent="0.25">
      <c r="A136" s="65" t="s">
        <v>115</v>
      </c>
      <c r="B136" s="74" t="s">
        <v>96</v>
      </c>
      <c r="C136" s="75" t="s">
        <v>116</v>
      </c>
      <c r="D136" s="66"/>
      <c r="E136" s="56" t="s">
        <v>117</v>
      </c>
      <c r="F136" s="57">
        <v>15</v>
      </c>
      <c r="G136" s="194"/>
      <c r="H136" s="58">
        <f t="shared" ref="H136:H141" si="20">ROUND(G136*F136,2)</f>
        <v>0</v>
      </c>
      <c r="I136" s="76"/>
      <c r="J136" s="38" t="str">
        <f t="shared" ca="1" si="15"/>
        <v/>
      </c>
      <c r="K136" s="39" t="str">
        <f t="shared" si="19"/>
        <v>B156rlLess than 3 mm</v>
      </c>
      <c r="L136" s="40">
        <f>MATCH(K136,'[2]Pay Items'!$L$1:$L$643,0)</f>
        <v>244</v>
      </c>
      <c r="M136" s="41" t="str">
        <f t="shared" ca="1" si="16"/>
        <v>F0</v>
      </c>
      <c r="N136" s="41" t="str">
        <f t="shared" ca="1" si="17"/>
        <v>C2</v>
      </c>
      <c r="O136" s="41" t="str">
        <f t="shared" ca="1" si="18"/>
        <v>C2</v>
      </c>
    </row>
    <row r="137" spans="1:15" s="62" customFormat="1" ht="30" customHeight="1" x14ac:dyDescent="0.25">
      <c r="A137" s="65" t="s">
        <v>118</v>
      </c>
      <c r="B137" s="74" t="s">
        <v>99</v>
      </c>
      <c r="C137" s="75" t="s">
        <v>119</v>
      </c>
      <c r="D137" s="66"/>
      <c r="E137" s="56" t="s">
        <v>117</v>
      </c>
      <c r="F137" s="57">
        <v>110</v>
      </c>
      <c r="G137" s="194"/>
      <c r="H137" s="58">
        <f t="shared" si="20"/>
        <v>0</v>
      </c>
      <c r="I137" s="59"/>
      <c r="J137" s="38" t="str">
        <f t="shared" ca="1" si="15"/>
        <v/>
      </c>
      <c r="K137" s="39" t="str">
        <f t="shared" si="19"/>
        <v>B157rl3 m to 30 mm</v>
      </c>
      <c r="L137" s="40">
        <f>MATCH(K137,'[2]Pay Items'!$L$1:$L$643,0)</f>
        <v>245</v>
      </c>
      <c r="M137" s="41" t="str">
        <f t="shared" ca="1" si="16"/>
        <v>F0</v>
      </c>
      <c r="N137" s="41" t="str">
        <f t="shared" ca="1" si="17"/>
        <v>C2</v>
      </c>
      <c r="O137" s="41" t="str">
        <f t="shared" ca="1" si="18"/>
        <v>C2</v>
      </c>
    </row>
    <row r="138" spans="1:15" s="62" customFormat="1" ht="30" customHeight="1" x14ac:dyDescent="0.25">
      <c r="A138" s="65" t="s">
        <v>120</v>
      </c>
      <c r="B138" s="74" t="s">
        <v>121</v>
      </c>
      <c r="C138" s="75" t="s">
        <v>122</v>
      </c>
      <c r="D138" s="66" t="s">
        <v>23</v>
      </c>
      <c r="E138" s="56" t="s">
        <v>117</v>
      </c>
      <c r="F138" s="57">
        <v>295</v>
      </c>
      <c r="G138" s="194"/>
      <c r="H138" s="58">
        <f t="shared" si="20"/>
        <v>0</v>
      </c>
      <c r="I138" s="77"/>
      <c r="J138" s="38" t="str">
        <f t="shared" ca="1" si="15"/>
        <v/>
      </c>
      <c r="K138" s="39" t="str">
        <f t="shared" si="19"/>
        <v>B158rlGreater than 30 mm</v>
      </c>
      <c r="L138" s="40">
        <f>MATCH(K138,'[2]Pay Items'!$L$1:$L$643,0)</f>
        <v>246</v>
      </c>
      <c r="M138" s="41" t="str">
        <f t="shared" ca="1" si="16"/>
        <v>F0</v>
      </c>
      <c r="N138" s="41" t="str">
        <f t="shared" ca="1" si="17"/>
        <v>C2</v>
      </c>
      <c r="O138" s="41" t="str">
        <f t="shared" ca="1" si="18"/>
        <v>C2</v>
      </c>
    </row>
    <row r="139" spans="1:15" s="62" customFormat="1" ht="30" customHeight="1" x14ac:dyDescent="0.25">
      <c r="A139" s="65" t="s">
        <v>123</v>
      </c>
      <c r="B139" s="68" t="s">
        <v>49</v>
      </c>
      <c r="C139" s="69" t="s">
        <v>124</v>
      </c>
      <c r="D139" s="66" t="s">
        <v>125</v>
      </c>
      <c r="E139" s="56" t="s">
        <v>117</v>
      </c>
      <c r="F139" s="57">
        <v>145</v>
      </c>
      <c r="G139" s="194"/>
      <c r="H139" s="58">
        <f t="shared" si="20"/>
        <v>0</v>
      </c>
      <c r="I139" s="59" t="s">
        <v>126</v>
      </c>
      <c r="J139" s="38" t="str">
        <f t="shared" ca="1" si="15"/>
        <v/>
      </c>
      <c r="K139" s="39" t="str">
        <f t="shared" si="19"/>
        <v>B167rlModified Barrier (150 mm reveal ht, Dowelled)SD-203Bm</v>
      </c>
      <c r="L139" s="40">
        <f>MATCH(K139,'[2]Pay Items'!$L$1:$L$643,0)</f>
        <v>260</v>
      </c>
      <c r="M139" s="41" t="str">
        <f t="shared" ca="1" si="16"/>
        <v>F0</v>
      </c>
      <c r="N139" s="41" t="str">
        <f t="shared" ca="1" si="17"/>
        <v>C2</v>
      </c>
      <c r="O139" s="41" t="str">
        <f t="shared" ca="1" si="18"/>
        <v>C2</v>
      </c>
    </row>
    <row r="140" spans="1:15" s="62" customFormat="1" ht="30" customHeight="1" x14ac:dyDescent="0.25">
      <c r="A140" s="65" t="s">
        <v>127</v>
      </c>
      <c r="B140" s="68" t="s">
        <v>52</v>
      </c>
      <c r="C140" s="69" t="s">
        <v>128</v>
      </c>
      <c r="D140" s="66" t="s">
        <v>129</v>
      </c>
      <c r="E140" s="56" t="s">
        <v>117</v>
      </c>
      <c r="F140" s="57">
        <v>135</v>
      </c>
      <c r="G140" s="194"/>
      <c r="H140" s="58">
        <f t="shared" si="20"/>
        <v>0</v>
      </c>
      <c r="I140" s="59"/>
      <c r="J140" s="38" t="str">
        <f t="shared" ca="1" si="15"/>
        <v/>
      </c>
      <c r="K140" s="39" t="str">
        <f t="shared" si="19"/>
        <v>B184rlCurb Ramp (8-12 mm reveal ht, Integral)SD-229C,Dm</v>
      </c>
      <c r="L140" s="40">
        <f>MATCH(K140,'[2]Pay Items'!$L$1:$L$643,0)</f>
        <v>287</v>
      </c>
      <c r="M140" s="41" t="str">
        <f t="shared" ca="1" si="16"/>
        <v>F0</v>
      </c>
      <c r="N140" s="41" t="str">
        <f t="shared" ca="1" si="17"/>
        <v>C2</v>
      </c>
      <c r="O140" s="41" t="str">
        <f t="shared" ca="1" si="18"/>
        <v>C2</v>
      </c>
    </row>
    <row r="141" spans="1:15" s="62" customFormat="1" ht="30" customHeight="1" x14ac:dyDescent="0.25">
      <c r="A141" s="65" t="s">
        <v>130</v>
      </c>
      <c r="B141" s="53" t="s">
        <v>302</v>
      </c>
      <c r="C141" s="54" t="s">
        <v>132</v>
      </c>
      <c r="D141" s="66" t="s">
        <v>133</v>
      </c>
      <c r="E141" s="56" t="s">
        <v>33</v>
      </c>
      <c r="F141" s="57">
        <v>10</v>
      </c>
      <c r="G141" s="194"/>
      <c r="H141" s="58">
        <f t="shared" si="20"/>
        <v>0</v>
      </c>
      <c r="I141" s="59"/>
      <c r="J141" s="38" t="str">
        <f t="shared" ca="1" si="15"/>
        <v/>
      </c>
      <c r="K141" s="39" t="str">
        <f t="shared" si="19"/>
        <v>B189Regrading Existing Interlocking Paving StonesCW 3330-R5m²</v>
      </c>
      <c r="L141" s="40">
        <f>MATCH(K141,'[2]Pay Items'!$L$1:$L$643,0)</f>
        <v>301</v>
      </c>
      <c r="M141" s="41" t="str">
        <f t="shared" ca="1" si="16"/>
        <v>F0</v>
      </c>
      <c r="N141" s="41" t="str">
        <f t="shared" ca="1" si="17"/>
        <v>C2</v>
      </c>
      <c r="O141" s="41" t="str">
        <f t="shared" ca="1" si="18"/>
        <v>C2</v>
      </c>
    </row>
    <row r="142" spans="1:15" s="62" customFormat="1" ht="30" customHeight="1" x14ac:dyDescent="0.25">
      <c r="A142" s="65" t="s">
        <v>134</v>
      </c>
      <c r="B142" s="53" t="s">
        <v>303</v>
      </c>
      <c r="C142" s="54" t="s">
        <v>136</v>
      </c>
      <c r="D142" s="66" t="s">
        <v>137</v>
      </c>
      <c r="E142" s="80"/>
      <c r="F142" s="57"/>
      <c r="G142" s="67"/>
      <c r="H142" s="58"/>
      <c r="I142" s="59"/>
      <c r="J142" s="38" t="str">
        <f t="shared" ca="1" si="15"/>
        <v>LOCKED</v>
      </c>
      <c r="K142" s="39" t="str">
        <f t="shared" si="19"/>
        <v>B190Construction of Asphaltic Concrete OverlayCW 3410-R11</v>
      </c>
      <c r="L142" s="40">
        <f>MATCH(K142,'[2]Pay Items'!$L$1:$L$643,0)</f>
        <v>302</v>
      </c>
      <c r="M142" s="41" t="str">
        <f t="shared" ca="1" si="16"/>
        <v>F0</v>
      </c>
      <c r="N142" s="41" t="str">
        <f t="shared" ca="1" si="17"/>
        <v>G</v>
      </c>
      <c r="O142" s="41" t="str">
        <f t="shared" ca="1" si="18"/>
        <v>C2</v>
      </c>
    </row>
    <row r="143" spans="1:15" s="62" customFormat="1" ht="30" customHeight="1" x14ac:dyDescent="0.25">
      <c r="A143" s="65" t="s">
        <v>138</v>
      </c>
      <c r="B143" s="68" t="s">
        <v>41</v>
      </c>
      <c r="C143" s="69" t="s">
        <v>139</v>
      </c>
      <c r="D143" s="66"/>
      <c r="E143" s="56"/>
      <c r="F143" s="57"/>
      <c r="G143" s="67"/>
      <c r="H143" s="58"/>
      <c r="I143" s="59"/>
      <c r="J143" s="38" t="str">
        <f t="shared" ca="1" si="15"/>
        <v>LOCKED</v>
      </c>
      <c r="K143" s="39" t="str">
        <f t="shared" si="19"/>
        <v>B191Main Line Paving</v>
      </c>
      <c r="L143" s="40">
        <f>MATCH(K143,'[2]Pay Items'!$L$1:$L$643,0)</f>
        <v>303</v>
      </c>
      <c r="M143" s="41" t="str">
        <f t="shared" ca="1" si="16"/>
        <v>F0</v>
      </c>
      <c r="N143" s="41" t="str">
        <f t="shared" ca="1" si="17"/>
        <v>G</v>
      </c>
      <c r="O143" s="41" t="str">
        <f t="shared" ca="1" si="18"/>
        <v>C2</v>
      </c>
    </row>
    <row r="144" spans="1:15" s="62" customFormat="1" ht="30" customHeight="1" x14ac:dyDescent="0.25">
      <c r="A144" s="65" t="s">
        <v>140</v>
      </c>
      <c r="B144" s="74" t="s">
        <v>96</v>
      </c>
      <c r="C144" s="75" t="s">
        <v>141</v>
      </c>
      <c r="D144" s="66"/>
      <c r="E144" s="56" t="s">
        <v>142</v>
      </c>
      <c r="F144" s="57">
        <v>900</v>
      </c>
      <c r="G144" s="194"/>
      <c r="H144" s="58">
        <f>ROUND(G144*F144,2)</f>
        <v>0</v>
      </c>
      <c r="I144" s="59"/>
      <c r="J144" s="38" t="str">
        <f t="shared" ca="1" si="15"/>
        <v/>
      </c>
      <c r="K144" s="39" t="str">
        <f t="shared" si="19"/>
        <v>B193Type IAtonne</v>
      </c>
      <c r="L144" s="40">
        <f>MATCH(K144,'[2]Pay Items'!$L$1:$L$643,0)</f>
        <v>304</v>
      </c>
      <c r="M144" s="41" t="str">
        <f t="shared" ca="1" si="16"/>
        <v>F0</v>
      </c>
      <c r="N144" s="41" t="str">
        <f t="shared" ca="1" si="17"/>
        <v>C2</v>
      </c>
      <c r="O144" s="41" t="str">
        <f t="shared" ca="1" si="18"/>
        <v>C2</v>
      </c>
    </row>
    <row r="145" spans="1:15" s="62" customFormat="1" ht="30" customHeight="1" x14ac:dyDescent="0.25">
      <c r="A145" s="65" t="s">
        <v>143</v>
      </c>
      <c r="B145" s="68" t="s">
        <v>49</v>
      </c>
      <c r="C145" s="69" t="s">
        <v>144</v>
      </c>
      <c r="D145" s="66"/>
      <c r="E145" s="56"/>
      <c r="F145" s="57"/>
      <c r="G145" s="67"/>
      <c r="H145" s="58"/>
      <c r="I145" s="59"/>
      <c r="J145" s="38" t="str">
        <f t="shared" ca="1" si="15"/>
        <v>LOCKED</v>
      </c>
      <c r="K145" s="39" t="str">
        <f t="shared" si="19"/>
        <v>B194Tie-ins and Approaches</v>
      </c>
      <c r="L145" s="40">
        <f>MATCH(K145,'[2]Pay Items'!$L$1:$L$643,0)</f>
        <v>306</v>
      </c>
      <c r="M145" s="41" t="str">
        <f t="shared" ca="1" si="16"/>
        <v>F0</v>
      </c>
      <c r="N145" s="41" t="str">
        <f t="shared" ca="1" si="17"/>
        <v>G</v>
      </c>
      <c r="O145" s="41" t="str">
        <f t="shared" ca="1" si="18"/>
        <v>C2</v>
      </c>
    </row>
    <row r="146" spans="1:15" s="62" customFormat="1" ht="30" customHeight="1" x14ac:dyDescent="0.25">
      <c r="A146" s="65" t="s">
        <v>145</v>
      </c>
      <c r="B146" s="74" t="s">
        <v>96</v>
      </c>
      <c r="C146" s="75" t="s">
        <v>141</v>
      </c>
      <c r="D146" s="66"/>
      <c r="E146" s="56" t="s">
        <v>142</v>
      </c>
      <c r="F146" s="57">
        <v>75</v>
      </c>
      <c r="G146" s="194"/>
      <c r="H146" s="58">
        <f>ROUND(G146*F146,2)</f>
        <v>0</v>
      </c>
      <c r="I146" s="59"/>
      <c r="J146" s="38" t="str">
        <f t="shared" ca="1" si="15"/>
        <v/>
      </c>
      <c r="K146" s="39" t="str">
        <f t="shared" si="19"/>
        <v>B195Type IAtonne</v>
      </c>
      <c r="L146" s="40">
        <f>MATCH(K146,'[2]Pay Items'!$L$1:$L$643,0)</f>
        <v>307</v>
      </c>
      <c r="M146" s="41" t="str">
        <f t="shared" ca="1" si="16"/>
        <v>F0</v>
      </c>
      <c r="N146" s="41" t="str">
        <f t="shared" ca="1" si="17"/>
        <v>C2</v>
      </c>
      <c r="O146" s="41" t="str">
        <f t="shared" ca="1" si="18"/>
        <v>C2</v>
      </c>
    </row>
    <row r="147" spans="1:15" s="60" customFormat="1" ht="30" customHeight="1" x14ac:dyDescent="0.25">
      <c r="A147" s="65" t="s">
        <v>146</v>
      </c>
      <c r="B147" s="53" t="s">
        <v>304</v>
      </c>
      <c r="C147" s="54" t="s">
        <v>148</v>
      </c>
      <c r="D147" s="66" t="s">
        <v>149</v>
      </c>
      <c r="E147" s="56"/>
      <c r="F147" s="57"/>
      <c r="G147" s="67"/>
      <c r="H147" s="58"/>
      <c r="I147" s="59"/>
      <c r="J147" s="38" t="str">
        <f t="shared" ca="1" si="15"/>
        <v>LOCKED</v>
      </c>
      <c r="K147" s="39" t="str">
        <f t="shared" si="19"/>
        <v>B200Planing of PavementCW 3450-R6</v>
      </c>
      <c r="L147" s="40">
        <f>MATCH(K147,'[2]Pay Items'!$L$1:$L$643,0)</f>
        <v>312</v>
      </c>
      <c r="M147" s="41" t="str">
        <f t="shared" ca="1" si="16"/>
        <v>F0</v>
      </c>
      <c r="N147" s="41" t="str">
        <f t="shared" ca="1" si="17"/>
        <v>G</v>
      </c>
      <c r="O147" s="41" t="str">
        <f t="shared" ca="1" si="18"/>
        <v>C2</v>
      </c>
    </row>
    <row r="148" spans="1:15" s="62" customFormat="1" ht="30" customHeight="1" x14ac:dyDescent="0.25">
      <c r="A148" s="65" t="s">
        <v>150</v>
      </c>
      <c r="B148" s="68" t="s">
        <v>41</v>
      </c>
      <c r="C148" s="69" t="s">
        <v>151</v>
      </c>
      <c r="D148" s="66" t="s">
        <v>23</v>
      </c>
      <c r="E148" s="56" t="s">
        <v>33</v>
      </c>
      <c r="F148" s="57">
        <v>4900</v>
      </c>
      <c r="G148" s="194"/>
      <c r="H148" s="58">
        <f>ROUND(G148*F148,2)</f>
        <v>0</v>
      </c>
      <c r="I148" s="59"/>
      <c r="J148" s="38" t="str">
        <f t="shared" ca="1" si="15"/>
        <v/>
      </c>
      <c r="K148" s="39" t="str">
        <f t="shared" si="19"/>
        <v>B20250 - 100 mm Depth (Asphalt)m²</v>
      </c>
      <c r="L148" s="40">
        <f>MATCH(K148,'[2]Pay Items'!$L$1:$L$643,0)</f>
        <v>314</v>
      </c>
      <c r="M148" s="41" t="str">
        <f t="shared" ca="1" si="16"/>
        <v>F0</v>
      </c>
      <c r="N148" s="41" t="str">
        <f t="shared" ca="1" si="17"/>
        <v>C2</v>
      </c>
      <c r="O148" s="41" t="str">
        <f t="shared" ca="1" si="18"/>
        <v>C2</v>
      </c>
    </row>
    <row r="149" spans="1:15" s="60" customFormat="1" ht="30" customHeight="1" x14ac:dyDescent="0.25">
      <c r="A149" s="65" t="s">
        <v>152</v>
      </c>
      <c r="B149" s="53" t="s">
        <v>305</v>
      </c>
      <c r="C149" s="54" t="s">
        <v>154</v>
      </c>
      <c r="D149" s="66" t="s">
        <v>155</v>
      </c>
      <c r="E149" s="56" t="s">
        <v>33</v>
      </c>
      <c r="F149" s="78">
        <v>50</v>
      </c>
      <c r="G149" s="194"/>
      <c r="H149" s="58">
        <f>ROUND(G149*F149,2)</f>
        <v>0</v>
      </c>
      <c r="I149" s="71"/>
      <c r="J149" s="38" t="str">
        <f t="shared" ca="1" si="15"/>
        <v/>
      </c>
      <c r="K149" s="39" t="str">
        <f t="shared" si="19"/>
        <v>B206Pavement Repair Fabricm²</v>
      </c>
      <c r="L149" s="40">
        <f>MATCH(K149,'[2]Pay Items'!$L$1:$L$643,0)</f>
        <v>318</v>
      </c>
      <c r="M149" s="41" t="str">
        <f t="shared" ca="1" si="16"/>
        <v>F0</v>
      </c>
      <c r="N149" s="41" t="str">
        <f t="shared" ca="1" si="17"/>
        <v>C2</v>
      </c>
      <c r="O149" s="41" t="str">
        <f t="shared" ca="1" si="18"/>
        <v>C2</v>
      </c>
    </row>
    <row r="150" spans="1:15" s="62" customFormat="1" ht="30" customHeight="1" x14ac:dyDescent="0.25">
      <c r="A150" s="65" t="s">
        <v>156</v>
      </c>
      <c r="B150" s="53" t="s">
        <v>306</v>
      </c>
      <c r="C150" s="54" t="s">
        <v>158</v>
      </c>
      <c r="D150" s="66" t="s">
        <v>159</v>
      </c>
      <c r="E150" s="56" t="s">
        <v>81</v>
      </c>
      <c r="F150" s="78">
        <v>46</v>
      </c>
      <c r="G150" s="194"/>
      <c r="H150" s="58">
        <f>ROUND(G150*F150,2)</f>
        <v>0</v>
      </c>
      <c r="I150" s="59"/>
      <c r="J150" s="38" t="str">
        <f t="shared" ca="1" si="15"/>
        <v/>
      </c>
      <c r="K150" s="39" t="str">
        <f t="shared" si="19"/>
        <v>B219Detectable Warning Surface TilesCW 3326-R3each</v>
      </c>
      <c r="L150" s="40">
        <f>MATCH(K150,'[2]Pay Items'!$L$1:$L$643,0)</f>
        <v>322</v>
      </c>
      <c r="M150" s="41" t="str">
        <f t="shared" ca="1" si="16"/>
        <v>F0</v>
      </c>
      <c r="N150" s="41" t="str">
        <f t="shared" ca="1" si="17"/>
        <v>C2</v>
      </c>
      <c r="O150" s="41" t="str">
        <f t="shared" ca="1" si="18"/>
        <v>C2</v>
      </c>
    </row>
    <row r="151" spans="1:15" ht="40.200000000000003" customHeight="1" x14ac:dyDescent="0.25">
      <c r="A151" s="34"/>
      <c r="B151" s="81"/>
      <c r="C151" s="63" t="s">
        <v>160</v>
      </c>
      <c r="D151" s="49"/>
      <c r="E151" s="82"/>
      <c r="F151" s="50"/>
      <c r="G151" s="34"/>
      <c r="H151" s="51"/>
      <c r="J151" s="38" t="str">
        <f t="shared" ca="1" si="15"/>
        <v>LOCKED</v>
      </c>
      <c r="K151" s="39" t="str">
        <f t="shared" si="19"/>
        <v>JOINT AND CRACK SEALING</v>
      </c>
      <c r="L151" s="40">
        <f>MATCH(K151,'[2]Pay Items'!$L$1:$L$643,0)</f>
        <v>423</v>
      </c>
      <c r="M151" s="41" t="str">
        <f t="shared" ca="1" si="16"/>
        <v>G</v>
      </c>
      <c r="N151" s="41" t="str">
        <f t="shared" ca="1" si="17"/>
        <v>C2</v>
      </c>
      <c r="O151" s="41" t="str">
        <f t="shared" ca="1" si="18"/>
        <v>C2</v>
      </c>
    </row>
    <row r="152" spans="1:15" s="60" customFormat="1" ht="30" customHeight="1" x14ac:dyDescent="0.25">
      <c r="A152" s="61" t="s">
        <v>161</v>
      </c>
      <c r="B152" s="53" t="s">
        <v>307</v>
      </c>
      <c r="C152" s="54" t="s">
        <v>163</v>
      </c>
      <c r="D152" s="66" t="s">
        <v>164</v>
      </c>
      <c r="E152" s="56" t="s">
        <v>117</v>
      </c>
      <c r="F152" s="78">
        <v>1325</v>
      </c>
      <c r="G152" s="194"/>
      <c r="H152" s="58">
        <f>ROUND(G152*F152,2)</f>
        <v>0</v>
      </c>
      <c r="I152" s="59"/>
      <c r="J152" s="38" t="str">
        <f t="shared" ca="1" si="15"/>
        <v/>
      </c>
      <c r="K152" s="39" t="str">
        <f t="shared" si="19"/>
        <v>D006Reflective Crack MaintenanceCW 3250-R7m</v>
      </c>
      <c r="L152" s="40">
        <f>MATCH(K152,'[2]Pay Items'!$L$1:$L$643,0)</f>
        <v>429</v>
      </c>
      <c r="M152" s="41" t="str">
        <f t="shared" ca="1" si="16"/>
        <v>F0</v>
      </c>
      <c r="N152" s="41" t="str">
        <f t="shared" ca="1" si="17"/>
        <v>C2</v>
      </c>
      <c r="O152" s="41" t="str">
        <f t="shared" ca="1" si="18"/>
        <v>C2</v>
      </c>
    </row>
    <row r="153" spans="1:15" ht="40.200000000000003" customHeight="1" x14ac:dyDescent="0.25">
      <c r="A153" s="34"/>
      <c r="B153" s="81"/>
      <c r="C153" s="63" t="s">
        <v>165</v>
      </c>
      <c r="D153" s="49"/>
      <c r="E153" s="82"/>
      <c r="F153" s="50"/>
      <c r="G153" s="34"/>
      <c r="H153" s="51"/>
      <c r="J153" s="38" t="str">
        <f t="shared" ca="1" si="15"/>
        <v>LOCKED</v>
      </c>
      <c r="K153" s="39" t="str">
        <f t="shared" si="19"/>
        <v>ASSOCIATED DRAINAGE AND UNDERGROUND WORKS</v>
      </c>
      <c r="L153" s="40">
        <f>MATCH(K153,'[2]Pay Items'!$L$1:$L$643,0)</f>
        <v>431</v>
      </c>
      <c r="M153" s="41" t="str">
        <f t="shared" ca="1" si="16"/>
        <v>G</v>
      </c>
      <c r="N153" s="41" t="str">
        <f t="shared" ca="1" si="17"/>
        <v>C2</v>
      </c>
      <c r="O153" s="41" t="str">
        <f t="shared" ca="1" si="18"/>
        <v>C2</v>
      </c>
    </row>
    <row r="154" spans="1:15" s="60" customFormat="1" ht="30" customHeight="1" x14ac:dyDescent="0.25">
      <c r="A154" s="61" t="s">
        <v>166</v>
      </c>
      <c r="B154" s="53" t="s">
        <v>308</v>
      </c>
      <c r="C154" s="54" t="s">
        <v>168</v>
      </c>
      <c r="D154" s="66" t="s">
        <v>169</v>
      </c>
      <c r="E154" s="56"/>
      <c r="F154" s="78"/>
      <c r="G154" s="67"/>
      <c r="H154" s="83"/>
      <c r="I154" s="59"/>
      <c r="J154" s="38" t="str">
        <f t="shared" ca="1" si="15"/>
        <v>LOCKED</v>
      </c>
      <c r="K154" s="39" t="str">
        <f t="shared" si="19"/>
        <v>E006Catch PitCW 2130-R12</v>
      </c>
      <c r="L154" s="40">
        <f>MATCH(K154,'[2]Pay Items'!$L$1:$L$643,0)</f>
        <v>439</v>
      </c>
      <c r="M154" s="41" t="str">
        <f t="shared" ca="1" si="16"/>
        <v>F0</v>
      </c>
      <c r="N154" s="41" t="str">
        <f t="shared" ca="1" si="17"/>
        <v>G</v>
      </c>
      <c r="O154" s="41" t="str">
        <f t="shared" ca="1" si="18"/>
        <v>C2</v>
      </c>
    </row>
    <row r="155" spans="1:15" s="60" customFormat="1" ht="30" customHeight="1" x14ac:dyDescent="0.25">
      <c r="A155" s="61" t="s">
        <v>170</v>
      </c>
      <c r="B155" s="68" t="s">
        <v>41</v>
      </c>
      <c r="C155" s="69" t="s">
        <v>171</v>
      </c>
      <c r="D155" s="66"/>
      <c r="E155" s="56" t="s">
        <v>81</v>
      </c>
      <c r="F155" s="78">
        <v>2</v>
      </c>
      <c r="G155" s="194"/>
      <c r="H155" s="58">
        <f>ROUND(G155*F155,2)</f>
        <v>0</v>
      </c>
      <c r="I155" s="59"/>
      <c r="J155" s="38" t="str">
        <f t="shared" ca="1" si="15"/>
        <v/>
      </c>
      <c r="K155" s="39" t="str">
        <f t="shared" si="19"/>
        <v>E007SD-023each</v>
      </c>
      <c r="L155" s="40">
        <f>MATCH(K155,'[2]Pay Items'!$L$1:$L$643,0)</f>
        <v>440</v>
      </c>
      <c r="M155" s="41" t="str">
        <f t="shared" ca="1" si="16"/>
        <v>F0</v>
      </c>
      <c r="N155" s="41" t="str">
        <f t="shared" ca="1" si="17"/>
        <v>C2</v>
      </c>
      <c r="O155" s="41" t="str">
        <f t="shared" ca="1" si="18"/>
        <v>C2</v>
      </c>
    </row>
    <row r="156" spans="1:15" s="60" customFormat="1" ht="30" customHeight="1" x14ac:dyDescent="0.25">
      <c r="A156" s="61" t="s">
        <v>172</v>
      </c>
      <c r="B156" s="53" t="s">
        <v>309</v>
      </c>
      <c r="C156" s="54" t="s">
        <v>174</v>
      </c>
      <c r="D156" s="66" t="s">
        <v>169</v>
      </c>
      <c r="E156" s="56"/>
      <c r="F156" s="78"/>
      <c r="G156" s="67"/>
      <c r="H156" s="83"/>
      <c r="I156" s="83"/>
      <c r="J156" s="38" t="str">
        <f t="shared" ca="1" si="15"/>
        <v>LOCKED</v>
      </c>
      <c r="K156" s="39" t="str">
        <f t="shared" si="19"/>
        <v>E007ARemove and Replace Existing Catch BasinCW 2130-R12</v>
      </c>
      <c r="L156" s="40">
        <f>MATCH(K156,'[2]Pay Items'!$L$1:$L$643,0)</f>
        <v>441</v>
      </c>
      <c r="M156" s="41" t="str">
        <f t="shared" ca="1" si="16"/>
        <v>F0</v>
      </c>
      <c r="N156" s="41" t="str">
        <f t="shared" ca="1" si="17"/>
        <v>G</v>
      </c>
      <c r="O156" s="41" t="str">
        <f t="shared" ca="1" si="18"/>
        <v>C2</v>
      </c>
    </row>
    <row r="157" spans="1:15" s="60" customFormat="1" ht="30" customHeight="1" x14ac:dyDescent="0.25">
      <c r="A157" s="61" t="s">
        <v>175</v>
      </c>
      <c r="B157" s="68" t="s">
        <v>41</v>
      </c>
      <c r="C157" s="69" t="s">
        <v>176</v>
      </c>
      <c r="D157" s="66"/>
      <c r="E157" s="56" t="s">
        <v>81</v>
      </c>
      <c r="F157" s="78">
        <v>3</v>
      </c>
      <c r="G157" s="194"/>
      <c r="H157" s="58">
        <f>ROUND(G157*F157,2)</f>
        <v>0</v>
      </c>
      <c r="I157" s="83"/>
      <c r="J157" s="38" t="str">
        <f t="shared" ca="1" si="15"/>
        <v/>
      </c>
      <c r="K157" s="39" t="str">
        <f t="shared" si="19"/>
        <v>E007BSD-024each</v>
      </c>
      <c r="L157" s="40">
        <f>MATCH(K157,'[2]Pay Items'!$L$1:$L$643,0)</f>
        <v>442</v>
      </c>
      <c r="M157" s="41" t="str">
        <f t="shared" ca="1" si="16"/>
        <v>F0</v>
      </c>
      <c r="N157" s="41" t="str">
        <f t="shared" ca="1" si="17"/>
        <v>C2</v>
      </c>
      <c r="O157" s="41" t="str">
        <f t="shared" ca="1" si="18"/>
        <v>C2</v>
      </c>
    </row>
    <row r="158" spans="1:15" s="62" customFormat="1" ht="30" customHeight="1" x14ac:dyDescent="0.25">
      <c r="A158" s="61" t="s">
        <v>310</v>
      </c>
      <c r="B158" s="53" t="s">
        <v>311</v>
      </c>
      <c r="C158" s="54" t="s">
        <v>312</v>
      </c>
      <c r="D158" s="66" t="s">
        <v>169</v>
      </c>
      <c r="E158" s="56"/>
      <c r="F158" s="78"/>
      <c r="G158" s="67"/>
      <c r="H158" s="83"/>
      <c r="I158" s="59"/>
      <c r="J158" s="38" t="str">
        <f t="shared" ca="1" si="15"/>
        <v>LOCKED</v>
      </c>
      <c r="K158" s="39" t="str">
        <f t="shared" si="19"/>
        <v>E008Sewer ServiceCW 2130-R12</v>
      </c>
      <c r="L158" s="40">
        <f>MATCH(K158,'[2]Pay Items'!$L$1:$L$643,0)</f>
        <v>446</v>
      </c>
      <c r="M158" s="41" t="str">
        <f t="shared" ca="1" si="16"/>
        <v>F0</v>
      </c>
      <c r="N158" s="41" t="str">
        <f t="shared" ca="1" si="17"/>
        <v>G</v>
      </c>
      <c r="O158" s="41" t="str">
        <f t="shared" ca="1" si="18"/>
        <v>C2</v>
      </c>
    </row>
    <row r="159" spans="1:15" s="62" customFormat="1" ht="30" customHeight="1" x14ac:dyDescent="0.25">
      <c r="A159" s="61" t="s">
        <v>313</v>
      </c>
      <c r="B159" s="68" t="s">
        <v>41</v>
      </c>
      <c r="C159" s="69" t="s">
        <v>314</v>
      </c>
      <c r="D159" s="66"/>
      <c r="E159" s="56"/>
      <c r="F159" s="78"/>
      <c r="G159" s="67"/>
      <c r="H159" s="83"/>
      <c r="I159" s="59" t="s">
        <v>315</v>
      </c>
      <c r="J159" s="38" t="str">
        <f t="shared" ca="1" si="15"/>
        <v>LOCKED</v>
      </c>
      <c r="K159" s="39" t="str">
        <f t="shared" si="19"/>
        <v>E009250 mm, PVC</v>
      </c>
      <c r="L159" s="46" t="e">
        <f>MATCH(K159,'[2]Pay Items'!$L$1:$L$643,0)</f>
        <v>#N/A</v>
      </c>
      <c r="M159" s="41" t="str">
        <f t="shared" ca="1" si="16"/>
        <v>F0</v>
      </c>
      <c r="N159" s="41" t="str">
        <f t="shared" ca="1" si="17"/>
        <v>G</v>
      </c>
      <c r="O159" s="41" t="str">
        <f t="shared" ca="1" si="18"/>
        <v>C2</v>
      </c>
    </row>
    <row r="160" spans="1:15" s="62" customFormat="1" ht="30" customHeight="1" x14ac:dyDescent="0.25">
      <c r="A160" s="61" t="s">
        <v>316</v>
      </c>
      <c r="B160" s="74" t="s">
        <v>96</v>
      </c>
      <c r="C160" s="75" t="s">
        <v>317</v>
      </c>
      <c r="D160" s="66"/>
      <c r="E160" s="56" t="s">
        <v>117</v>
      </c>
      <c r="F160" s="78">
        <v>3</v>
      </c>
      <c r="G160" s="194"/>
      <c r="H160" s="58">
        <f>ROUND(G160*F160,2)</f>
        <v>0</v>
      </c>
      <c r="I160" s="59" t="s">
        <v>318</v>
      </c>
      <c r="J160" s="38" t="str">
        <f t="shared" ca="1" si="15"/>
        <v/>
      </c>
      <c r="K160" s="39" t="str">
        <f t="shared" si="19"/>
        <v>E010In a Trench, Class B Type 3 Bedding, Class 2 Backfillm</v>
      </c>
      <c r="L160" s="46" t="e">
        <f>MATCH(K160,'[2]Pay Items'!$L$1:$L$643,0)</f>
        <v>#N/A</v>
      </c>
      <c r="M160" s="41" t="str">
        <f t="shared" ca="1" si="16"/>
        <v>F0</v>
      </c>
      <c r="N160" s="41" t="str">
        <f t="shared" ca="1" si="17"/>
        <v>C2</v>
      </c>
      <c r="O160" s="41" t="str">
        <f t="shared" ca="1" si="18"/>
        <v>C2</v>
      </c>
    </row>
    <row r="161" spans="1:16" s="62" customFormat="1" ht="30" customHeight="1" x14ac:dyDescent="0.25">
      <c r="A161" s="61" t="s">
        <v>177</v>
      </c>
      <c r="B161" s="53" t="s">
        <v>319</v>
      </c>
      <c r="C161" s="54" t="s">
        <v>179</v>
      </c>
      <c r="D161" s="66" t="s">
        <v>169</v>
      </c>
      <c r="E161" s="56" t="s">
        <v>117</v>
      </c>
      <c r="F161" s="78">
        <v>6</v>
      </c>
      <c r="G161" s="194"/>
      <c r="H161" s="58">
        <f>ROUND(G161*F161,2)</f>
        <v>0</v>
      </c>
      <c r="I161" s="59"/>
      <c r="J161" s="38" t="str">
        <f t="shared" ca="1" si="15"/>
        <v/>
      </c>
      <c r="K161" s="39" t="str">
        <f t="shared" si="19"/>
        <v>E012Drainage Connection PipeCW 2130-R12m</v>
      </c>
      <c r="L161" s="40">
        <f>MATCH(K161,'[2]Pay Items'!$L$1:$L$643,0)</f>
        <v>451</v>
      </c>
      <c r="M161" s="41" t="str">
        <f t="shared" ca="1" si="16"/>
        <v>F0</v>
      </c>
      <c r="N161" s="41" t="str">
        <f t="shared" ca="1" si="17"/>
        <v>C2</v>
      </c>
      <c r="O161" s="41" t="str">
        <f t="shared" ca="1" si="18"/>
        <v>C2</v>
      </c>
    </row>
    <row r="162" spans="1:16" s="94" customFormat="1" ht="30" customHeight="1" x14ac:dyDescent="0.25">
      <c r="A162" s="84" t="s">
        <v>180</v>
      </c>
      <c r="B162" s="85" t="s">
        <v>320</v>
      </c>
      <c r="C162" s="86" t="s">
        <v>182</v>
      </c>
      <c r="D162" s="87" t="s">
        <v>169</v>
      </c>
      <c r="E162" s="88"/>
      <c r="F162" s="89"/>
      <c r="G162" s="90"/>
      <c r="H162" s="91"/>
      <c r="I162" s="92" t="s">
        <v>183</v>
      </c>
      <c r="J162" s="38" t="str">
        <f t="shared" ca="1" si="15"/>
        <v>LOCKED</v>
      </c>
      <c r="K162" s="39" t="str">
        <f t="shared" si="19"/>
        <v>E017Sewer Repair - Up to 3.0 Meters LongCW 2130-R12</v>
      </c>
      <c r="L162" s="40">
        <f>MATCH(K162,'[2]Pay Items'!$L$1:$L$643,0)</f>
        <v>457</v>
      </c>
      <c r="M162" s="41" t="str">
        <f t="shared" ca="1" si="16"/>
        <v>F0</v>
      </c>
      <c r="N162" s="41" t="str">
        <f t="shared" ca="1" si="17"/>
        <v>G</v>
      </c>
      <c r="O162" s="41" t="str">
        <f t="shared" ca="1" si="18"/>
        <v>C2</v>
      </c>
      <c r="P162" s="93" t="str">
        <f t="shared" ca="1" si="18"/>
        <v>C2</v>
      </c>
    </row>
    <row r="163" spans="1:16" s="100" customFormat="1" ht="30" customHeight="1" x14ac:dyDescent="0.25">
      <c r="A163" s="95" t="s">
        <v>184</v>
      </c>
      <c r="B163" s="96" t="s">
        <v>41</v>
      </c>
      <c r="C163" s="97" t="s">
        <v>185</v>
      </c>
      <c r="D163" s="87"/>
      <c r="E163" s="88"/>
      <c r="F163" s="89"/>
      <c r="G163" s="90"/>
      <c r="H163" s="91"/>
      <c r="I163" s="98" t="s">
        <v>186</v>
      </c>
      <c r="J163" s="38" t="str">
        <f t="shared" ca="1" si="15"/>
        <v>LOCKED</v>
      </c>
      <c r="K163" s="39" t="str">
        <f t="shared" si="19"/>
        <v>E017E250 mm</v>
      </c>
      <c r="L163" s="40">
        <f>MATCH(K163,'[2]Pay Items'!$L$1:$L$643,0)</f>
        <v>462</v>
      </c>
      <c r="M163" s="41" t="str">
        <f t="shared" ca="1" si="16"/>
        <v>F0</v>
      </c>
      <c r="N163" s="41" t="str">
        <f t="shared" ca="1" si="17"/>
        <v>G</v>
      </c>
      <c r="O163" s="41" t="str">
        <f t="shared" ca="1" si="18"/>
        <v>C2</v>
      </c>
      <c r="P163" s="99" t="str">
        <f t="shared" ca="1" si="18"/>
        <v>C2</v>
      </c>
    </row>
    <row r="164" spans="1:16" s="100" customFormat="1" ht="30" customHeight="1" x14ac:dyDescent="0.25">
      <c r="A164" s="95" t="s">
        <v>187</v>
      </c>
      <c r="B164" s="101" t="s">
        <v>96</v>
      </c>
      <c r="C164" s="102" t="s">
        <v>188</v>
      </c>
      <c r="D164" s="87"/>
      <c r="E164" s="88" t="s">
        <v>81</v>
      </c>
      <c r="F164" s="89">
        <v>1</v>
      </c>
      <c r="G164" s="196"/>
      <c r="H164" s="103">
        <f>ROUND(G164*F164,2)</f>
        <v>0</v>
      </c>
      <c r="I164" s="104"/>
      <c r="J164" s="38" t="str">
        <f t="shared" ca="1" si="15"/>
        <v/>
      </c>
      <c r="K164" s="39" t="str">
        <f t="shared" si="19"/>
        <v>E017FClass 3 Backfilleach</v>
      </c>
      <c r="L164" s="46" t="e">
        <f>MATCH(K164,'[2]Pay Items'!$L$1:$L$643,0)</f>
        <v>#N/A</v>
      </c>
      <c r="M164" s="41" t="str">
        <f t="shared" ca="1" si="16"/>
        <v>F0</v>
      </c>
      <c r="N164" s="41" t="str">
        <f t="shared" ca="1" si="17"/>
        <v>C2</v>
      </c>
      <c r="O164" s="41" t="str">
        <f t="shared" ca="1" si="18"/>
        <v>C2</v>
      </c>
      <c r="P164" s="99" t="str">
        <f t="shared" ca="1" si="18"/>
        <v>C2</v>
      </c>
    </row>
    <row r="165" spans="1:16" s="94" customFormat="1" ht="30" customHeight="1" x14ac:dyDescent="0.25">
      <c r="A165" s="84" t="s">
        <v>321</v>
      </c>
      <c r="B165" s="85" t="s">
        <v>322</v>
      </c>
      <c r="C165" s="86" t="s">
        <v>323</v>
      </c>
      <c r="D165" s="87" t="s">
        <v>169</v>
      </c>
      <c r="E165" s="88"/>
      <c r="F165" s="89"/>
      <c r="G165" s="90"/>
      <c r="H165" s="91"/>
      <c r="I165" s="92" t="s">
        <v>183</v>
      </c>
      <c r="J165" s="38" t="str">
        <f t="shared" ca="1" si="15"/>
        <v>LOCKED</v>
      </c>
      <c r="K165" s="39" t="str">
        <f t="shared" si="19"/>
        <v>E020Sewer Repair - In Addition to First 3.0 MetersCW 2130-R12</v>
      </c>
      <c r="L165" s="40">
        <f>MATCH(K165,'[2]Pay Items'!$L$1:$L$643,0)</f>
        <v>474</v>
      </c>
      <c r="M165" s="41" t="str">
        <f t="shared" ca="1" si="16"/>
        <v>F0</v>
      </c>
      <c r="N165" s="41" t="str">
        <f t="shared" ca="1" si="17"/>
        <v>G</v>
      </c>
      <c r="O165" s="41" t="str">
        <f t="shared" ca="1" si="18"/>
        <v>C2</v>
      </c>
      <c r="P165" s="93" t="str">
        <f t="shared" ca="1" si="18"/>
        <v>C2</v>
      </c>
    </row>
    <row r="166" spans="1:16" s="100" customFormat="1" ht="30" customHeight="1" x14ac:dyDescent="0.25">
      <c r="A166" s="95" t="s">
        <v>324</v>
      </c>
      <c r="B166" s="96" t="s">
        <v>41</v>
      </c>
      <c r="C166" s="97" t="s">
        <v>325</v>
      </c>
      <c r="D166" s="87"/>
      <c r="E166" s="88"/>
      <c r="F166" s="89"/>
      <c r="G166" s="90"/>
      <c r="H166" s="91"/>
      <c r="I166" s="98"/>
      <c r="J166" s="38" t="str">
        <f t="shared" ca="1" si="15"/>
        <v>LOCKED</v>
      </c>
      <c r="K166" s="39" t="str">
        <f t="shared" si="19"/>
        <v>E020G300 mm</v>
      </c>
      <c r="L166" s="40">
        <f>MATCH(K166,'[2]Pay Items'!$L$1:$L$643,0)</f>
        <v>481</v>
      </c>
      <c r="M166" s="41" t="str">
        <f t="shared" ca="1" si="16"/>
        <v>F0</v>
      </c>
      <c r="N166" s="41" t="str">
        <f t="shared" ca="1" si="17"/>
        <v>G</v>
      </c>
      <c r="O166" s="41" t="str">
        <f t="shared" ca="1" si="18"/>
        <v>C2</v>
      </c>
      <c r="P166" s="99" t="str">
        <f t="shared" ca="1" si="18"/>
        <v>C2</v>
      </c>
    </row>
    <row r="167" spans="1:16" s="94" customFormat="1" ht="30" customHeight="1" x14ac:dyDescent="0.25">
      <c r="A167" s="95" t="s">
        <v>326</v>
      </c>
      <c r="B167" s="101" t="s">
        <v>96</v>
      </c>
      <c r="C167" s="102" t="s">
        <v>188</v>
      </c>
      <c r="D167" s="87"/>
      <c r="E167" s="88" t="s">
        <v>117</v>
      </c>
      <c r="F167" s="89">
        <v>1</v>
      </c>
      <c r="G167" s="196"/>
      <c r="H167" s="103">
        <f>ROUND(G167*F167,2)</f>
        <v>0</v>
      </c>
      <c r="I167" s="92" t="s">
        <v>327</v>
      </c>
      <c r="J167" s="38" t="str">
        <f t="shared" ca="1" si="15"/>
        <v/>
      </c>
      <c r="K167" s="39" t="str">
        <f t="shared" si="19"/>
        <v>E020HClass 3 Backfillm</v>
      </c>
      <c r="L167" s="46" t="e">
        <f>MATCH(K167,'[2]Pay Items'!$L$1:$L$643,0)</f>
        <v>#N/A</v>
      </c>
      <c r="M167" s="41" t="str">
        <f t="shared" ca="1" si="16"/>
        <v>F0</v>
      </c>
      <c r="N167" s="41" t="str">
        <f t="shared" ca="1" si="17"/>
        <v>C2</v>
      </c>
      <c r="O167" s="41" t="str">
        <f t="shared" ca="1" si="18"/>
        <v>C2</v>
      </c>
      <c r="P167" s="93" t="str">
        <f t="shared" ca="1" si="18"/>
        <v>C2</v>
      </c>
    </row>
    <row r="168" spans="1:16" s="106" customFormat="1" ht="30" customHeight="1" x14ac:dyDescent="0.25">
      <c r="A168" s="61" t="s">
        <v>189</v>
      </c>
      <c r="B168" s="53" t="s">
        <v>328</v>
      </c>
      <c r="C168" s="105" t="s">
        <v>191</v>
      </c>
      <c r="D168" s="87" t="s">
        <v>242</v>
      </c>
      <c r="E168" s="56"/>
      <c r="F168" s="78"/>
      <c r="G168" s="67"/>
      <c r="H168" s="83"/>
      <c r="I168" s="59"/>
      <c r="J168" s="38" t="str">
        <f t="shared" ca="1" si="15"/>
        <v>LOCKED</v>
      </c>
      <c r="K168" s="39" t="str">
        <f t="shared" si="19"/>
        <v>E023Frames &amp; CoversCW 3210-R8</v>
      </c>
      <c r="L168" s="46" t="e">
        <f>MATCH(K168,'[2]Pay Items'!$L$1:$L$643,0)</f>
        <v>#N/A</v>
      </c>
      <c r="M168" s="41" t="str">
        <f t="shared" ca="1" si="16"/>
        <v>F0</v>
      </c>
      <c r="N168" s="41" t="str">
        <f t="shared" ca="1" si="17"/>
        <v>G</v>
      </c>
      <c r="O168" s="41" t="str">
        <f t="shared" ca="1" si="18"/>
        <v>C2</v>
      </c>
    </row>
    <row r="169" spans="1:16" s="62" customFormat="1" ht="30" customHeight="1" x14ac:dyDescent="0.25">
      <c r="A169" s="61" t="s">
        <v>193</v>
      </c>
      <c r="B169" s="68" t="s">
        <v>41</v>
      </c>
      <c r="C169" s="69" t="s">
        <v>194</v>
      </c>
      <c r="D169" s="66"/>
      <c r="E169" s="56" t="s">
        <v>81</v>
      </c>
      <c r="F169" s="78">
        <v>4</v>
      </c>
      <c r="G169" s="194"/>
      <c r="H169" s="58">
        <f>ROUND(G169*F169,2)</f>
        <v>0</v>
      </c>
      <c r="I169" s="71"/>
      <c r="J169" s="38" t="str">
        <f t="shared" ca="1" si="15"/>
        <v/>
      </c>
      <c r="K169" s="39" t="str">
        <f t="shared" si="19"/>
        <v>E024AP-006 - Standard Frame for Manhole and Catch Basineach</v>
      </c>
      <c r="L169" s="40">
        <f>MATCH(K169,'[2]Pay Items'!$L$1:$L$643,0)</f>
        <v>501</v>
      </c>
      <c r="M169" s="41" t="str">
        <f t="shared" ca="1" si="16"/>
        <v>F0</v>
      </c>
      <c r="N169" s="41" t="str">
        <f t="shared" ca="1" si="17"/>
        <v>C2</v>
      </c>
      <c r="O169" s="41" t="str">
        <f t="shared" ca="1" si="18"/>
        <v>C2</v>
      </c>
    </row>
    <row r="170" spans="1:16" s="62" customFormat="1" ht="30" customHeight="1" x14ac:dyDescent="0.25">
      <c r="A170" s="61" t="s">
        <v>195</v>
      </c>
      <c r="B170" s="68" t="s">
        <v>49</v>
      </c>
      <c r="C170" s="69" t="s">
        <v>196</v>
      </c>
      <c r="D170" s="66"/>
      <c r="E170" s="56" t="s">
        <v>81</v>
      </c>
      <c r="F170" s="78">
        <v>2</v>
      </c>
      <c r="G170" s="194"/>
      <c r="H170" s="58">
        <f>ROUND(G170*F170,2)</f>
        <v>0</v>
      </c>
      <c r="I170" s="71"/>
      <c r="J170" s="38" t="str">
        <f t="shared" ca="1" si="15"/>
        <v/>
      </c>
      <c r="K170" s="39" t="str">
        <f t="shared" si="19"/>
        <v>E025AP-007 - Standard Solid Cover for Standard Frameeach</v>
      </c>
      <c r="L170" s="40">
        <f>MATCH(K170,'[2]Pay Items'!$L$1:$L$643,0)</f>
        <v>502</v>
      </c>
      <c r="M170" s="41" t="str">
        <f t="shared" ca="1" si="16"/>
        <v>F0</v>
      </c>
      <c r="N170" s="41" t="str">
        <f t="shared" ca="1" si="17"/>
        <v>C2</v>
      </c>
      <c r="O170" s="41" t="str">
        <f t="shared" ca="1" si="18"/>
        <v>C2</v>
      </c>
    </row>
    <row r="171" spans="1:16" s="62" customFormat="1" ht="30" customHeight="1" x14ac:dyDescent="0.25">
      <c r="A171" s="61" t="s">
        <v>197</v>
      </c>
      <c r="B171" s="68" t="s">
        <v>52</v>
      </c>
      <c r="C171" s="69" t="s">
        <v>198</v>
      </c>
      <c r="D171" s="66"/>
      <c r="E171" s="56" t="s">
        <v>81</v>
      </c>
      <c r="F171" s="78">
        <v>2</v>
      </c>
      <c r="G171" s="194"/>
      <c r="H171" s="58">
        <f>ROUND(G171*F171,2)</f>
        <v>0</v>
      </c>
      <c r="I171" s="71"/>
      <c r="J171" s="38" t="str">
        <f t="shared" ca="1" si="15"/>
        <v/>
      </c>
      <c r="K171" s="39" t="str">
        <f t="shared" si="19"/>
        <v>E026AP-008 - Standard Grated Cover for Standard Frameeach</v>
      </c>
      <c r="L171" s="40">
        <f>MATCH(K171,'[2]Pay Items'!$L$1:$L$643,0)</f>
        <v>503</v>
      </c>
      <c r="M171" s="41" t="str">
        <f t="shared" ca="1" si="16"/>
        <v>F0</v>
      </c>
      <c r="N171" s="41" t="str">
        <f t="shared" ca="1" si="17"/>
        <v>C2</v>
      </c>
      <c r="O171" s="41" t="str">
        <f t="shared" ca="1" si="18"/>
        <v>C2</v>
      </c>
    </row>
    <row r="172" spans="1:16" s="62" customFormat="1" ht="30" customHeight="1" x14ac:dyDescent="0.25">
      <c r="A172" s="61" t="s">
        <v>199</v>
      </c>
      <c r="B172" s="68" t="s">
        <v>55</v>
      </c>
      <c r="C172" s="97" t="s">
        <v>200</v>
      </c>
      <c r="D172" s="66"/>
      <c r="E172" s="56" t="s">
        <v>81</v>
      </c>
      <c r="F172" s="78">
        <v>1</v>
      </c>
      <c r="G172" s="194"/>
      <c r="H172" s="58">
        <f>ROUND(G172*F172,2)</f>
        <v>0</v>
      </c>
      <c r="I172" s="71"/>
      <c r="J172" s="38" t="str">
        <f t="shared" ca="1" si="15"/>
        <v/>
      </c>
      <c r="K172" s="39" t="str">
        <f t="shared" si="19"/>
        <v>E028AP-011 - Barrier Curb and Gutter Frameeach</v>
      </c>
      <c r="L172" s="46">
        <f>MATCH(K172,'[2]Pay Items'!$L$1:$L$643,0)</f>
        <v>506</v>
      </c>
      <c r="M172" s="41" t="str">
        <f t="shared" ca="1" si="16"/>
        <v>F0</v>
      </c>
      <c r="N172" s="41" t="str">
        <f t="shared" ca="1" si="17"/>
        <v>C2</v>
      </c>
      <c r="O172" s="41" t="str">
        <f t="shared" ca="1" si="18"/>
        <v>C2</v>
      </c>
    </row>
    <row r="173" spans="1:16" s="62" customFormat="1" ht="30" customHeight="1" x14ac:dyDescent="0.25">
      <c r="A173" s="61" t="s">
        <v>201</v>
      </c>
      <c r="B173" s="68" t="s">
        <v>202</v>
      </c>
      <c r="C173" s="97" t="s">
        <v>203</v>
      </c>
      <c r="D173" s="66"/>
      <c r="E173" s="56" t="s">
        <v>81</v>
      </c>
      <c r="F173" s="78">
        <v>1</v>
      </c>
      <c r="G173" s="194"/>
      <c r="H173" s="58">
        <f>ROUND(G173*F173,2)</f>
        <v>0</v>
      </c>
      <c r="I173" s="71"/>
      <c r="J173" s="38" t="str">
        <f t="shared" ca="1" si="15"/>
        <v/>
      </c>
      <c r="K173" s="39" t="str">
        <f t="shared" si="19"/>
        <v>E029AP-012 - Barrier Curb and Gutter Covereach</v>
      </c>
      <c r="L173" s="46">
        <f>MATCH(K173,'[2]Pay Items'!$L$1:$L$643,0)</f>
        <v>507</v>
      </c>
      <c r="M173" s="41" t="str">
        <f t="shared" ca="1" si="16"/>
        <v>F0</v>
      </c>
      <c r="N173" s="41" t="str">
        <f t="shared" ca="1" si="17"/>
        <v>C2</v>
      </c>
      <c r="O173" s="41" t="str">
        <f t="shared" ca="1" si="18"/>
        <v>C2</v>
      </c>
    </row>
    <row r="174" spans="1:16" s="106" customFormat="1" ht="30" customHeight="1" x14ac:dyDescent="0.25">
      <c r="A174" s="61" t="s">
        <v>216</v>
      </c>
      <c r="B174" s="53" t="s">
        <v>329</v>
      </c>
      <c r="C174" s="119" t="s">
        <v>218</v>
      </c>
      <c r="D174" s="66" t="s">
        <v>169</v>
      </c>
      <c r="E174" s="56"/>
      <c r="F174" s="78"/>
      <c r="G174" s="67"/>
      <c r="H174" s="83"/>
      <c r="I174" s="59"/>
      <c r="J174" s="38" t="str">
        <f t="shared" ca="1" si="15"/>
        <v>LOCKED</v>
      </c>
      <c r="K174" s="39" t="str">
        <f t="shared" si="19"/>
        <v>E034Connecting to Existing Catch BasinCW 2130-R12</v>
      </c>
      <c r="L174" s="40">
        <f>MATCH(K174,'[2]Pay Items'!$L$1:$L$643,0)</f>
        <v>519</v>
      </c>
      <c r="M174" s="41" t="str">
        <f t="shared" ca="1" si="16"/>
        <v>F0</v>
      </c>
      <c r="N174" s="41" t="str">
        <f t="shared" ca="1" si="17"/>
        <v>G</v>
      </c>
      <c r="O174" s="41" t="str">
        <f t="shared" ca="1" si="18"/>
        <v>C2</v>
      </c>
    </row>
    <row r="175" spans="1:16" s="106" customFormat="1" ht="30" customHeight="1" x14ac:dyDescent="0.25">
      <c r="A175" s="61" t="s">
        <v>219</v>
      </c>
      <c r="B175" s="68" t="s">
        <v>41</v>
      </c>
      <c r="C175" s="69" t="s">
        <v>220</v>
      </c>
      <c r="D175" s="66"/>
      <c r="E175" s="56" t="s">
        <v>81</v>
      </c>
      <c r="F175" s="78">
        <v>1</v>
      </c>
      <c r="G175" s="194"/>
      <c r="H175" s="58">
        <f>ROUND(G175*F175,2)</f>
        <v>0</v>
      </c>
      <c r="I175" s="59" t="s">
        <v>221</v>
      </c>
      <c r="J175" s="38" t="str">
        <f t="shared" ca="1" si="15"/>
        <v/>
      </c>
      <c r="K175" s="39" t="str">
        <f t="shared" si="19"/>
        <v>E035250 mm Drainage Connection Pipeeach</v>
      </c>
      <c r="L175" s="40">
        <f>MATCH(K175,'[2]Pay Items'!$L$1:$L$643,0)</f>
        <v>522</v>
      </c>
      <c r="M175" s="41" t="str">
        <f t="shared" ca="1" si="16"/>
        <v>F0</v>
      </c>
      <c r="N175" s="41" t="str">
        <f t="shared" ca="1" si="17"/>
        <v>C2</v>
      </c>
      <c r="O175" s="41" t="str">
        <f t="shared" ca="1" si="18"/>
        <v>C2</v>
      </c>
    </row>
    <row r="176" spans="1:16" s="106" customFormat="1" ht="30" customHeight="1" x14ac:dyDescent="0.25">
      <c r="A176" s="61" t="s">
        <v>222</v>
      </c>
      <c r="B176" s="53" t="s">
        <v>330</v>
      </c>
      <c r="C176" s="119" t="s">
        <v>224</v>
      </c>
      <c r="D176" s="66" t="s">
        <v>169</v>
      </c>
      <c r="E176" s="56"/>
      <c r="F176" s="78"/>
      <c r="G176" s="67"/>
      <c r="H176" s="83"/>
      <c r="I176" s="59"/>
      <c r="J176" s="38" t="str">
        <f t="shared" ca="1" si="15"/>
        <v>LOCKED</v>
      </c>
      <c r="K176" s="39" t="str">
        <f t="shared" si="19"/>
        <v>E042Connecting New Sewer Service to Existing Sewer ServiceCW 2130-R12</v>
      </c>
      <c r="L176" s="40">
        <f>MATCH(K176,'[2]Pay Items'!$L$1:$L$643,0)</f>
        <v>539</v>
      </c>
      <c r="M176" s="41" t="str">
        <f t="shared" ca="1" si="16"/>
        <v>F0</v>
      </c>
      <c r="N176" s="41" t="str">
        <f t="shared" ca="1" si="17"/>
        <v>G</v>
      </c>
      <c r="O176" s="41" t="str">
        <f t="shared" ca="1" si="18"/>
        <v>C2</v>
      </c>
    </row>
    <row r="177" spans="1:15" s="106" customFormat="1" ht="30" customHeight="1" x14ac:dyDescent="0.25">
      <c r="A177" s="61" t="s">
        <v>225</v>
      </c>
      <c r="B177" s="68" t="s">
        <v>41</v>
      </c>
      <c r="C177" s="69" t="s">
        <v>185</v>
      </c>
      <c r="D177" s="66"/>
      <c r="E177" s="56" t="s">
        <v>81</v>
      </c>
      <c r="F177" s="78">
        <v>4</v>
      </c>
      <c r="G177" s="194"/>
      <c r="H177" s="58">
        <f>ROUND(G177*F177,2)</f>
        <v>0</v>
      </c>
      <c r="I177" s="59" t="s">
        <v>226</v>
      </c>
      <c r="J177" s="38" t="str">
        <f t="shared" ca="1" si="15"/>
        <v/>
      </c>
      <c r="K177" s="39" t="str">
        <f t="shared" si="19"/>
        <v>E043250 mmeach</v>
      </c>
      <c r="L177" s="46" t="e">
        <f>MATCH(K177,'[2]Pay Items'!$L$1:$L$643,0)</f>
        <v>#N/A</v>
      </c>
      <c r="M177" s="41" t="str">
        <f t="shared" ca="1" si="16"/>
        <v>F0</v>
      </c>
      <c r="N177" s="41" t="str">
        <f t="shared" ca="1" si="17"/>
        <v>C2</v>
      </c>
      <c r="O177" s="41" t="str">
        <f t="shared" ca="1" si="18"/>
        <v>C2</v>
      </c>
    </row>
    <row r="178" spans="1:15" s="62" customFormat="1" ht="30" customHeight="1" x14ac:dyDescent="0.25">
      <c r="A178" s="61" t="s">
        <v>230</v>
      </c>
      <c r="B178" s="53" t="s">
        <v>331</v>
      </c>
      <c r="C178" s="54" t="s">
        <v>232</v>
      </c>
      <c r="D178" s="66" t="s">
        <v>169</v>
      </c>
      <c r="E178" s="56" t="s">
        <v>81</v>
      </c>
      <c r="F178" s="78">
        <v>5</v>
      </c>
      <c r="G178" s="194"/>
      <c r="H178" s="58">
        <f>ROUND(G178*F178,2)</f>
        <v>0</v>
      </c>
      <c r="I178" s="59"/>
      <c r="J178" s="38" t="str">
        <f t="shared" ca="1" si="15"/>
        <v/>
      </c>
      <c r="K178" s="39" t="str">
        <f t="shared" si="19"/>
        <v>E050Abandoning Existing Drainage InletsCW 2130-R12each</v>
      </c>
      <c r="L178" s="40">
        <f>MATCH(K178,'[2]Pay Items'!$L$1:$L$643,0)</f>
        <v>547</v>
      </c>
      <c r="M178" s="41" t="str">
        <f t="shared" ca="1" si="16"/>
        <v>F0</v>
      </c>
      <c r="N178" s="41" t="str">
        <f t="shared" ca="1" si="17"/>
        <v>C2</v>
      </c>
      <c r="O178" s="41" t="str">
        <f t="shared" ca="1" si="18"/>
        <v>C2</v>
      </c>
    </row>
    <row r="179" spans="1:15" s="62" customFormat="1" ht="30" customHeight="1" x14ac:dyDescent="0.25">
      <c r="A179" s="61" t="s">
        <v>233</v>
      </c>
      <c r="B179" s="53" t="s">
        <v>332</v>
      </c>
      <c r="C179" s="54" t="s">
        <v>235</v>
      </c>
      <c r="D179" s="66" t="s">
        <v>236</v>
      </c>
      <c r="E179" s="56" t="s">
        <v>81</v>
      </c>
      <c r="F179" s="78">
        <v>12</v>
      </c>
      <c r="G179" s="194"/>
      <c r="H179" s="58">
        <f>ROUND(G179*F179,2)</f>
        <v>0</v>
      </c>
      <c r="I179" s="59" t="s">
        <v>237</v>
      </c>
      <c r="J179" s="38" t="str">
        <f t="shared" ca="1" si="15"/>
        <v/>
      </c>
      <c r="K179" s="39" t="str">
        <f t="shared" si="19"/>
        <v>E050ACatch Basin CleaningCW 2140-R3each</v>
      </c>
      <c r="L179" s="40">
        <f>MATCH(K179,'[2]Pay Items'!$L$1:$L$643,0)</f>
        <v>548</v>
      </c>
      <c r="M179" s="41" t="str">
        <f t="shared" ca="1" si="16"/>
        <v>F0</v>
      </c>
      <c r="N179" s="41" t="str">
        <f t="shared" ca="1" si="17"/>
        <v>C2</v>
      </c>
      <c r="O179" s="41" t="str">
        <f t="shared" ca="1" si="18"/>
        <v>C2</v>
      </c>
    </row>
    <row r="180" spans="1:15" ht="40.200000000000003" customHeight="1" x14ac:dyDescent="0.25">
      <c r="A180" s="34"/>
      <c r="B180" s="122"/>
      <c r="C180" s="63" t="s">
        <v>238</v>
      </c>
      <c r="D180" s="49"/>
      <c r="E180" s="82"/>
      <c r="F180" s="50"/>
      <c r="G180" s="34"/>
      <c r="H180" s="51"/>
      <c r="J180" s="38" t="str">
        <f t="shared" ca="1" si="15"/>
        <v>LOCKED</v>
      </c>
      <c r="K180" s="39" t="str">
        <f t="shared" si="19"/>
        <v>ADJUSTMENTS</v>
      </c>
      <c r="L180" s="40">
        <f>MATCH(K180,'[2]Pay Items'!$L$1:$L$643,0)</f>
        <v>580</v>
      </c>
      <c r="M180" s="41" t="str">
        <f t="shared" ca="1" si="16"/>
        <v>G</v>
      </c>
      <c r="N180" s="41" t="str">
        <f t="shared" ca="1" si="17"/>
        <v>C2</v>
      </c>
      <c r="O180" s="41" t="str">
        <f t="shared" ca="1" si="18"/>
        <v>C2</v>
      </c>
    </row>
    <row r="181" spans="1:15" s="62" customFormat="1" ht="30" customHeight="1" x14ac:dyDescent="0.25">
      <c r="A181" s="61" t="s">
        <v>239</v>
      </c>
      <c r="B181" s="53" t="s">
        <v>333</v>
      </c>
      <c r="C181" s="86" t="s">
        <v>241</v>
      </c>
      <c r="D181" s="66" t="s">
        <v>242</v>
      </c>
      <c r="E181" s="56" t="s">
        <v>81</v>
      </c>
      <c r="F181" s="78">
        <v>4</v>
      </c>
      <c r="G181" s="194"/>
      <c r="H181" s="58">
        <f>ROUND(G181*F181,2)</f>
        <v>0</v>
      </c>
      <c r="I181" s="59"/>
      <c r="J181" s="38" t="str">
        <f t="shared" ca="1" si="15"/>
        <v/>
      </c>
      <c r="K181" s="39" t="str">
        <f t="shared" si="19"/>
        <v>F001Adjustment of Manholes/Catch Basins FramesCW 3210-R8each</v>
      </c>
      <c r="L181" s="46">
        <f>MATCH(K181,'[2]Pay Items'!$L$1:$L$643,0)</f>
        <v>581</v>
      </c>
      <c r="M181" s="41" t="str">
        <f t="shared" ca="1" si="16"/>
        <v>F0</v>
      </c>
      <c r="N181" s="41" t="str">
        <f t="shared" ca="1" si="17"/>
        <v>C2</v>
      </c>
      <c r="O181" s="41" t="str">
        <f t="shared" ca="1" si="18"/>
        <v>C2</v>
      </c>
    </row>
    <row r="182" spans="1:15" s="62" customFormat="1" ht="30" customHeight="1" x14ac:dyDescent="0.25">
      <c r="A182" s="61" t="s">
        <v>243</v>
      </c>
      <c r="B182" s="53" t="s">
        <v>334</v>
      </c>
      <c r="C182" s="54" t="s">
        <v>245</v>
      </c>
      <c r="D182" s="66" t="s">
        <v>169</v>
      </c>
      <c r="E182" s="56"/>
      <c r="F182" s="78"/>
      <c r="G182" s="79"/>
      <c r="H182" s="83"/>
      <c r="I182" s="59"/>
      <c r="J182" s="38" t="str">
        <f t="shared" ca="1" si="15"/>
        <v>LOCKED</v>
      </c>
      <c r="K182" s="39" t="str">
        <f t="shared" si="19"/>
        <v>F002Replacing Existing RisersCW 2130-R12</v>
      </c>
      <c r="L182" s="40">
        <f>MATCH(K182,'[2]Pay Items'!$L$1:$L$643,0)</f>
        <v>582</v>
      </c>
      <c r="M182" s="41" t="str">
        <f t="shared" ca="1" si="16"/>
        <v>F0</v>
      </c>
      <c r="N182" s="41" t="str">
        <f t="shared" ca="1" si="17"/>
        <v>C2</v>
      </c>
      <c r="O182" s="41" t="str">
        <f t="shared" ca="1" si="18"/>
        <v>C2</v>
      </c>
    </row>
    <row r="183" spans="1:15" s="62" customFormat="1" ht="30" customHeight="1" x14ac:dyDescent="0.25">
      <c r="A183" s="61" t="s">
        <v>246</v>
      </c>
      <c r="B183" s="68" t="s">
        <v>41</v>
      </c>
      <c r="C183" s="69" t="s">
        <v>247</v>
      </c>
      <c r="D183" s="66"/>
      <c r="E183" s="56" t="s">
        <v>248</v>
      </c>
      <c r="F183" s="123">
        <v>1</v>
      </c>
      <c r="G183" s="194"/>
      <c r="H183" s="58">
        <f>ROUND(G183*F183,2)</f>
        <v>0</v>
      </c>
      <c r="I183" s="59"/>
      <c r="J183" s="38" t="str">
        <f t="shared" ca="1" si="15"/>
        <v/>
      </c>
      <c r="K183" s="39" t="str">
        <f t="shared" si="19"/>
        <v>F002APre-cast Concrete Risersvert. m</v>
      </c>
      <c r="L183" s="40">
        <f>MATCH(K183,'[2]Pay Items'!$L$1:$L$643,0)</f>
        <v>583</v>
      </c>
      <c r="M183" s="41" t="str">
        <f t="shared" ca="1" si="16"/>
        <v>F1</v>
      </c>
      <c r="N183" s="41" t="str">
        <f t="shared" ca="1" si="17"/>
        <v>C2</v>
      </c>
      <c r="O183" s="41" t="str">
        <f t="shared" ca="1" si="18"/>
        <v>C2</v>
      </c>
    </row>
    <row r="184" spans="1:15" s="62" customFormat="1" ht="30" customHeight="1" x14ac:dyDescent="0.25">
      <c r="A184" s="61" t="s">
        <v>249</v>
      </c>
      <c r="B184" s="68" t="s">
        <v>49</v>
      </c>
      <c r="C184" s="69" t="s">
        <v>250</v>
      </c>
      <c r="D184" s="66"/>
      <c r="E184" s="56" t="s">
        <v>248</v>
      </c>
      <c r="F184" s="123">
        <v>1</v>
      </c>
      <c r="G184" s="194"/>
      <c r="H184" s="58">
        <f>ROUND(G184*F184,2)</f>
        <v>0</v>
      </c>
      <c r="I184" s="59"/>
      <c r="J184" s="38" t="str">
        <f t="shared" ca="1" si="15"/>
        <v/>
      </c>
      <c r="K184" s="39" t="str">
        <f t="shared" si="19"/>
        <v>F002BBrick Risersvert. m</v>
      </c>
      <c r="L184" s="40">
        <f>MATCH(K184,'[2]Pay Items'!$L$1:$L$643,0)</f>
        <v>584</v>
      </c>
      <c r="M184" s="41" t="str">
        <f t="shared" ca="1" si="16"/>
        <v>F1</v>
      </c>
      <c r="N184" s="41" t="str">
        <f t="shared" ca="1" si="17"/>
        <v>C2</v>
      </c>
      <c r="O184" s="41" t="str">
        <f t="shared" ca="1" si="18"/>
        <v>C2</v>
      </c>
    </row>
    <row r="185" spans="1:15" s="60" customFormat="1" ht="30" customHeight="1" x14ac:dyDescent="0.25">
      <c r="A185" s="61" t="s">
        <v>251</v>
      </c>
      <c r="B185" s="53" t="s">
        <v>335</v>
      </c>
      <c r="C185" s="86" t="s">
        <v>253</v>
      </c>
      <c r="D185" s="66" t="s">
        <v>242</v>
      </c>
      <c r="E185" s="56"/>
      <c r="F185" s="78"/>
      <c r="G185" s="67"/>
      <c r="H185" s="83"/>
      <c r="I185" s="59"/>
      <c r="J185" s="38" t="str">
        <f t="shared" ca="1" si="15"/>
        <v>LOCKED</v>
      </c>
      <c r="K185" s="39" t="str">
        <f t="shared" si="19"/>
        <v>F003Lifter Rings (AP-010)CW 3210-R8</v>
      </c>
      <c r="L185" s="46">
        <f>MATCH(K185,'[2]Pay Items'!$L$1:$L$643,0)</f>
        <v>586</v>
      </c>
      <c r="M185" s="41" t="str">
        <f t="shared" ca="1" si="16"/>
        <v>F0</v>
      </c>
      <c r="N185" s="41" t="str">
        <f t="shared" ca="1" si="17"/>
        <v>G</v>
      </c>
      <c r="O185" s="41" t="str">
        <f t="shared" ca="1" si="18"/>
        <v>C2</v>
      </c>
    </row>
    <row r="186" spans="1:15" s="62" customFormat="1" ht="30" customHeight="1" x14ac:dyDescent="0.25">
      <c r="A186" s="61" t="s">
        <v>254</v>
      </c>
      <c r="B186" s="68" t="s">
        <v>41</v>
      </c>
      <c r="C186" s="69" t="s">
        <v>255</v>
      </c>
      <c r="D186" s="66"/>
      <c r="E186" s="56" t="s">
        <v>81</v>
      </c>
      <c r="F186" s="78">
        <v>1</v>
      </c>
      <c r="G186" s="194"/>
      <c r="H186" s="58">
        <f>ROUND(G186*F186,2)</f>
        <v>0</v>
      </c>
      <c r="I186" s="59"/>
      <c r="J186" s="38" t="str">
        <f t="shared" ca="1" si="15"/>
        <v/>
      </c>
      <c r="K186" s="39" t="str">
        <f t="shared" si="19"/>
        <v>F00438 mmeach</v>
      </c>
      <c r="L186" s="40">
        <f>MATCH(K186,'[2]Pay Items'!$L$1:$L$643,0)</f>
        <v>587</v>
      </c>
      <c r="M186" s="41" t="str">
        <f t="shared" ca="1" si="16"/>
        <v>F0</v>
      </c>
      <c r="N186" s="41" t="str">
        <f t="shared" ca="1" si="17"/>
        <v>C2</v>
      </c>
      <c r="O186" s="41" t="str">
        <f t="shared" ca="1" si="18"/>
        <v>C2</v>
      </c>
    </row>
    <row r="187" spans="1:15" s="62" customFormat="1" ht="30" customHeight="1" x14ac:dyDescent="0.25">
      <c r="A187" s="61" t="s">
        <v>256</v>
      </c>
      <c r="B187" s="68" t="s">
        <v>49</v>
      </c>
      <c r="C187" s="69" t="s">
        <v>257</v>
      </c>
      <c r="D187" s="66"/>
      <c r="E187" s="56" t="s">
        <v>81</v>
      </c>
      <c r="F187" s="78">
        <v>4</v>
      </c>
      <c r="G187" s="194"/>
      <c r="H187" s="58">
        <f>ROUND(G187*F187,2)</f>
        <v>0</v>
      </c>
      <c r="I187" s="59"/>
      <c r="J187" s="38" t="str">
        <f t="shared" ca="1" si="15"/>
        <v/>
      </c>
      <c r="K187" s="39" t="str">
        <f t="shared" si="19"/>
        <v>F00551 mmeach</v>
      </c>
      <c r="L187" s="40">
        <f>MATCH(K187,'[2]Pay Items'!$L$1:$L$643,0)</f>
        <v>588</v>
      </c>
      <c r="M187" s="41" t="str">
        <f t="shared" ca="1" si="16"/>
        <v>F0</v>
      </c>
      <c r="N187" s="41" t="str">
        <f t="shared" ca="1" si="17"/>
        <v>C2</v>
      </c>
      <c r="O187" s="41" t="str">
        <f t="shared" ca="1" si="18"/>
        <v>C2</v>
      </c>
    </row>
    <row r="188" spans="1:15" s="62" customFormat="1" ht="30" customHeight="1" x14ac:dyDescent="0.25">
      <c r="A188" s="61" t="s">
        <v>258</v>
      </c>
      <c r="B188" s="68" t="s">
        <v>52</v>
      </c>
      <c r="C188" s="69" t="s">
        <v>259</v>
      </c>
      <c r="D188" s="66"/>
      <c r="E188" s="56" t="s">
        <v>81</v>
      </c>
      <c r="F188" s="78">
        <v>1</v>
      </c>
      <c r="G188" s="194"/>
      <c r="H188" s="58">
        <f>ROUND(G188*F188,2)</f>
        <v>0</v>
      </c>
      <c r="I188" s="59"/>
      <c r="J188" s="38" t="str">
        <f t="shared" ca="1" si="15"/>
        <v/>
      </c>
      <c r="K188" s="39" t="str">
        <f t="shared" si="19"/>
        <v>F00776 mmeach</v>
      </c>
      <c r="L188" s="40">
        <f>MATCH(K188,'[2]Pay Items'!$L$1:$L$643,0)</f>
        <v>590</v>
      </c>
      <c r="M188" s="41" t="str">
        <f t="shared" ca="1" si="16"/>
        <v>F0</v>
      </c>
      <c r="N188" s="41" t="str">
        <f t="shared" ca="1" si="17"/>
        <v>C2</v>
      </c>
      <c r="O188" s="41" t="str">
        <f t="shared" ca="1" si="18"/>
        <v>C2</v>
      </c>
    </row>
    <row r="189" spans="1:15" s="60" customFormat="1" ht="30" customHeight="1" x14ac:dyDescent="0.25">
      <c r="A189" s="61" t="s">
        <v>260</v>
      </c>
      <c r="B189" s="53" t="s">
        <v>336</v>
      </c>
      <c r="C189" s="54" t="s">
        <v>262</v>
      </c>
      <c r="D189" s="66" t="s">
        <v>242</v>
      </c>
      <c r="E189" s="56" t="s">
        <v>81</v>
      </c>
      <c r="F189" s="78">
        <v>2</v>
      </c>
      <c r="G189" s="194"/>
      <c r="H189" s="58">
        <f>ROUND(G189*F189,2)</f>
        <v>0</v>
      </c>
      <c r="I189" s="59"/>
      <c r="J189" s="38" t="str">
        <f t="shared" ca="1" si="15"/>
        <v/>
      </c>
      <c r="K189" s="39" t="str">
        <f t="shared" si="19"/>
        <v>F009Adjustment of Valve BoxesCW 3210-R8each</v>
      </c>
      <c r="L189" s="40">
        <f>MATCH(K189,'[2]Pay Items'!$L$1:$L$643,0)</f>
        <v>592</v>
      </c>
      <c r="M189" s="41" t="str">
        <f t="shared" ca="1" si="16"/>
        <v>F0</v>
      </c>
      <c r="N189" s="41" t="str">
        <f t="shared" ca="1" si="17"/>
        <v>C2</v>
      </c>
      <c r="O189" s="41" t="str">
        <f t="shared" ca="1" si="18"/>
        <v>C2</v>
      </c>
    </row>
    <row r="190" spans="1:15" ht="40.200000000000003" customHeight="1" x14ac:dyDescent="0.25">
      <c r="A190" s="34"/>
      <c r="B190" s="47"/>
      <c r="C190" s="63" t="s">
        <v>272</v>
      </c>
      <c r="D190" s="49"/>
      <c r="E190" s="64"/>
      <c r="F190" s="49"/>
      <c r="G190" s="34"/>
      <c r="H190" s="51"/>
      <c r="J190" s="38" t="str">
        <f t="shared" ca="1" si="15"/>
        <v>LOCKED</v>
      </c>
      <c r="K190" s="39" t="str">
        <f t="shared" si="19"/>
        <v>LANDSCAPING</v>
      </c>
      <c r="L190" s="40">
        <f>MATCH(K190,'[2]Pay Items'!$L$1:$L$643,0)</f>
        <v>614</v>
      </c>
      <c r="M190" s="41" t="str">
        <f t="shared" ca="1" si="16"/>
        <v>F0</v>
      </c>
      <c r="N190" s="41" t="str">
        <f t="shared" ca="1" si="17"/>
        <v>C2</v>
      </c>
      <c r="O190" s="41" t="str">
        <f t="shared" ca="1" si="18"/>
        <v>C2</v>
      </c>
    </row>
    <row r="191" spans="1:15" s="60" customFormat="1" ht="30" customHeight="1" x14ac:dyDescent="0.25">
      <c r="A191" s="65" t="s">
        <v>273</v>
      </c>
      <c r="B191" s="53" t="s">
        <v>337</v>
      </c>
      <c r="C191" s="54" t="s">
        <v>275</v>
      </c>
      <c r="D191" s="66" t="s">
        <v>276</v>
      </c>
      <c r="E191" s="56"/>
      <c r="F191" s="57"/>
      <c r="G191" s="67"/>
      <c r="H191" s="58"/>
      <c r="I191" s="59"/>
      <c r="J191" s="38" t="str">
        <f t="shared" ca="1" si="15"/>
        <v>LOCKED</v>
      </c>
      <c r="K191" s="39" t="str">
        <f t="shared" si="19"/>
        <v>G001SoddingCW 3510-R9</v>
      </c>
      <c r="L191" s="40">
        <f>MATCH(K191,'[2]Pay Items'!$L$1:$L$643,0)</f>
        <v>615</v>
      </c>
      <c r="M191" s="41" t="str">
        <f t="shared" ca="1" si="16"/>
        <v>F0</v>
      </c>
      <c r="N191" s="41" t="str">
        <f t="shared" ca="1" si="17"/>
        <v>G</v>
      </c>
      <c r="O191" s="41" t="str">
        <f t="shared" ca="1" si="18"/>
        <v>C2</v>
      </c>
    </row>
    <row r="192" spans="1:15" s="62" customFormat="1" ht="30" customHeight="1" x14ac:dyDescent="0.25">
      <c r="A192" s="65" t="s">
        <v>277</v>
      </c>
      <c r="B192" s="68" t="s">
        <v>41</v>
      </c>
      <c r="C192" s="69" t="s">
        <v>278</v>
      </c>
      <c r="D192" s="66"/>
      <c r="E192" s="56" t="s">
        <v>33</v>
      </c>
      <c r="F192" s="57">
        <v>1000</v>
      </c>
      <c r="G192" s="194"/>
      <c r="H192" s="58">
        <f>ROUND(G192*F192,2)</f>
        <v>0</v>
      </c>
      <c r="I192" s="59"/>
      <c r="J192" s="38" t="str">
        <f t="shared" ca="1" si="15"/>
        <v/>
      </c>
      <c r="K192" s="39" t="str">
        <f t="shared" si="19"/>
        <v>G003width &gt; or = 600 mmm²</v>
      </c>
      <c r="L192" s="40">
        <f>MATCH(K192,'[2]Pay Items'!$L$1:$L$643,0)</f>
        <v>617</v>
      </c>
      <c r="M192" s="41" t="str">
        <f t="shared" ca="1" si="16"/>
        <v>F0</v>
      </c>
      <c r="N192" s="41" t="str">
        <f t="shared" ca="1" si="17"/>
        <v>C2</v>
      </c>
      <c r="O192" s="41" t="str">
        <f t="shared" ca="1" si="18"/>
        <v>C2</v>
      </c>
    </row>
    <row r="193" spans="1:15" s="62" customFormat="1" ht="30" customHeight="1" x14ac:dyDescent="0.25">
      <c r="A193" s="65" t="s">
        <v>279</v>
      </c>
      <c r="B193" s="53" t="s">
        <v>338</v>
      </c>
      <c r="C193" s="54" t="s">
        <v>281</v>
      </c>
      <c r="D193" s="66" t="s">
        <v>282</v>
      </c>
      <c r="E193" s="56" t="s">
        <v>33</v>
      </c>
      <c r="F193" s="57">
        <v>50</v>
      </c>
      <c r="G193" s="194"/>
      <c r="H193" s="58">
        <f>ROUND(G193*F193,2)</f>
        <v>0</v>
      </c>
      <c r="I193" s="59"/>
      <c r="J193" s="38" t="str">
        <f t="shared" ca="1" si="15"/>
        <v/>
      </c>
      <c r="K193" s="39" t="str">
        <f t="shared" si="19"/>
        <v>G004SeedingCW 3520-R7m²</v>
      </c>
      <c r="L193" s="40">
        <f>MATCH(K193,'[2]Pay Items'!$L$1:$L$643,0)</f>
        <v>618</v>
      </c>
      <c r="M193" s="41" t="str">
        <f t="shared" ca="1" si="16"/>
        <v>F0</v>
      </c>
      <c r="N193" s="41" t="str">
        <f t="shared" ca="1" si="17"/>
        <v>C2</v>
      </c>
      <c r="O193" s="41" t="str">
        <f t="shared" ca="1" si="18"/>
        <v>C2</v>
      </c>
    </row>
    <row r="194" spans="1:15" s="45" customFormat="1" ht="30" customHeight="1" thickBot="1" x14ac:dyDescent="0.3">
      <c r="A194" s="124"/>
      <c r="B194" s="125" t="s">
        <v>284</v>
      </c>
      <c r="C194" s="237" t="str">
        <f>C101</f>
        <v>KINGSWAY REHABILITATION - OAK STREET TO CAMBRIDGE STREET</v>
      </c>
      <c r="D194" s="235"/>
      <c r="E194" s="235"/>
      <c r="F194" s="236"/>
      <c r="G194" s="124" t="s">
        <v>283</v>
      </c>
      <c r="H194" s="124">
        <f>SUM(H101:H193)</f>
        <v>0</v>
      </c>
      <c r="J194" s="38" t="str">
        <f t="shared" ca="1" si="15"/>
        <v>LOCKED</v>
      </c>
      <c r="K194" s="39" t="str">
        <f t="shared" si="19"/>
        <v>KINGSWAY REHABILITATION - OAK STREET TO CAMBRIDGE STREET</v>
      </c>
      <c r="L194" s="46" t="e">
        <f>MATCH(K194,'[2]Pay Items'!$L$1:$L$643,0)</f>
        <v>#N/A</v>
      </c>
      <c r="M194" s="41" t="str">
        <f t="shared" ca="1" si="16"/>
        <v>G</v>
      </c>
      <c r="N194" s="41" t="str">
        <f t="shared" ca="1" si="17"/>
        <v>C2</v>
      </c>
      <c r="O194" s="41" t="str">
        <f t="shared" ca="1" si="18"/>
        <v>C2</v>
      </c>
    </row>
    <row r="195" spans="1:15" s="45" customFormat="1" ht="30" customHeight="1" thickTop="1" x14ac:dyDescent="0.25">
      <c r="A195" s="42"/>
      <c r="B195" s="43" t="s">
        <v>339</v>
      </c>
      <c r="C195" s="253" t="s">
        <v>340</v>
      </c>
      <c r="D195" s="254"/>
      <c r="E195" s="254"/>
      <c r="F195" s="255"/>
      <c r="G195" s="126"/>
      <c r="H195" s="127" t="s">
        <v>23</v>
      </c>
      <c r="J195" s="38" t="str">
        <f t="shared" ca="1" si="15"/>
        <v>LOCKED</v>
      </c>
      <c r="K195" s="39" t="str">
        <f t="shared" si="19"/>
        <v>ROSLYN ROAD REHABILITATION - OSBORNE STREET TO EAST END</v>
      </c>
      <c r="L195" s="46" t="e">
        <f>MATCH(K195,'[2]Pay Items'!$L$1:$L$643,0)</f>
        <v>#N/A</v>
      </c>
      <c r="M195" s="41" t="str">
        <f t="shared" ca="1" si="16"/>
        <v>G</v>
      </c>
      <c r="N195" s="41" t="str">
        <f t="shared" ca="1" si="17"/>
        <v>C2</v>
      </c>
      <c r="O195" s="41" t="str">
        <f t="shared" ca="1" si="18"/>
        <v>C2</v>
      </c>
    </row>
    <row r="196" spans="1:15" ht="40.200000000000003" customHeight="1" x14ac:dyDescent="0.25">
      <c r="A196" s="34"/>
      <c r="B196" s="47"/>
      <c r="C196" s="48" t="s">
        <v>22</v>
      </c>
      <c r="D196" s="49"/>
      <c r="E196" s="50" t="s">
        <v>23</v>
      </c>
      <c r="F196" s="50" t="s">
        <v>23</v>
      </c>
      <c r="G196" s="34" t="s">
        <v>23</v>
      </c>
      <c r="H196" s="51"/>
      <c r="J196" s="38" t="str">
        <f t="shared" ca="1" si="15"/>
        <v>LOCKED</v>
      </c>
      <c r="K196" s="39" t="str">
        <f t="shared" si="19"/>
        <v>EARTH AND BASE WORKS</v>
      </c>
      <c r="L196" s="40">
        <f>MATCH(K196,'[2]Pay Items'!$L$1:$L$643,0)</f>
        <v>3</v>
      </c>
      <c r="M196" s="41" t="str">
        <f t="shared" ca="1" si="16"/>
        <v>G</v>
      </c>
      <c r="N196" s="41" t="str">
        <f t="shared" ca="1" si="17"/>
        <v>C2</v>
      </c>
      <c r="O196" s="41" t="str">
        <f t="shared" ca="1" si="18"/>
        <v>C2</v>
      </c>
    </row>
    <row r="197" spans="1:15" s="60" customFormat="1" ht="30" customHeight="1" x14ac:dyDescent="0.25">
      <c r="A197" s="52" t="s">
        <v>24</v>
      </c>
      <c r="B197" s="53" t="s">
        <v>341</v>
      </c>
      <c r="C197" s="54" t="s">
        <v>26</v>
      </c>
      <c r="D197" s="55" t="s">
        <v>27</v>
      </c>
      <c r="E197" s="56" t="s">
        <v>28</v>
      </c>
      <c r="F197" s="57">
        <v>10</v>
      </c>
      <c r="G197" s="194"/>
      <c r="H197" s="58">
        <f>ROUND(G197*F197,2)</f>
        <v>0</v>
      </c>
      <c r="I197" s="59" t="s">
        <v>29</v>
      </c>
      <c r="J197" s="38" t="str">
        <f t="shared" ca="1" si="15"/>
        <v/>
      </c>
      <c r="K197" s="39" t="str">
        <f t="shared" si="19"/>
        <v>A010Supplying and Placing Base Course MaterialCW 3110-R19m³</v>
      </c>
      <c r="L197" s="40">
        <f>MATCH(K197,'[2]Pay Items'!$L$1:$L$643,0)</f>
        <v>20</v>
      </c>
      <c r="M197" s="41" t="str">
        <f t="shared" ca="1" si="16"/>
        <v>F0</v>
      </c>
      <c r="N197" s="41" t="str">
        <f t="shared" ca="1" si="17"/>
        <v>C2</v>
      </c>
      <c r="O197" s="41" t="str">
        <f t="shared" ca="1" si="18"/>
        <v>C2</v>
      </c>
    </row>
    <row r="198" spans="1:15" s="62" customFormat="1" ht="30" customHeight="1" x14ac:dyDescent="0.25">
      <c r="A198" s="61" t="s">
        <v>30</v>
      </c>
      <c r="B198" s="53" t="s">
        <v>342</v>
      </c>
      <c r="C198" s="54" t="s">
        <v>32</v>
      </c>
      <c r="D198" s="55" t="s">
        <v>27</v>
      </c>
      <c r="E198" s="56" t="s">
        <v>33</v>
      </c>
      <c r="F198" s="57">
        <v>1100</v>
      </c>
      <c r="G198" s="194"/>
      <c r="H198" s="58">
        <f>ROUND(G198*F198,2)</f>
        <v>0</v>
      </c>
      <c r="I198" s="59" t="s">
        <v>34</v>
      </c>
      <c r="J198" s="38" t="str">
        <f t="shared" ref="J198:J261" ca="1" si="21">IF(CELL("protect",$G198)=1, "LOCKED", "")</f>
        <v/>
      </c>
      <c r="K198" s="39" t="str">
        <f t="shared" si="19"/>
        <v>A012Grading of BoulevardsCW 3110-R19m²</v>
      </c>
      <c r="L198" s="40">
        <f>MATCH(K198,'[2]Pay Items'!$L$1:$L$643,0)</f>
        <v>25</v>
      </c>
      <c r="M198" s="41" t="str">
        <f t="shared" ref="M198:M261" ca="1" si="22">CELL("format",$F198)</f>
        <v>F0</v>
      </c>
      <c r="N198" s="41" t="str">
        <f t="shared" ref="N198:N261" ca="1" si="23">CELL("format",$G198)</f>
        <v>C2</v>
      </c>
      <c r="O198" s="41" t="str">
        <f t="shared" ref="O198:O261" ca="1" si="24">CELL("format",$H198)</f>
        <v>C2</v>
      </c>
    </row>
    <row r="199" spans="1:15" ht="40.200000000000003" customHeight="1" x14ac:dyDescent="0.25">
      <c r="A199" s="34"/>
      <c r="B199" s="47"/>
      <c r="C199" s="63" t="s">
        <v>35</v>
      </c>
      <c r="D199" s="49"/>
      <c r="E199" s="64"/>
      <c r="F199" s="49"/>
      <c r="G199" s="34"/>
      <c r="H199" s="51"/>
      <c r="J199" s="38" t="str">
        <f t="shared" ca="1" si="21"/>
        <v>LOCKED</v>
      </c>
      <c r="K199" s="39" t="str">
        <f t="shared" ref="K199:K262" si="25">CLEAN(CONCATENATE(TRIM($A199),TRIM($C199),IF(LEFT($D199)&lt;&gt;"E",TRIM($D199),),TRIM($E199)))</f>
        <v>ROADWORKS - RENEWALS</v>
      </c>
      <c r="L199" s="46" t="e">
        <f>MATCH(K199,'[2]Pay Items'!$L$1:$L$643,0)</f>
        <v>#N/A</v>
      </c>
      <c r="M199" s="41" t="str">
        <f t="shared" ca="1" si="22"/>
        <v>F0</v>
      </c>
      <c r="N199" s="41" t="str">
        <f t="shared" ca="1" si="23"/>
        <v>C2</v>
      </c>
      <c r="O199" s="41" t="str">
        <f t="shared" ca="1" si="24"/>
        <v>C2</v>
      </c>
    </row>
    <row r="200" spans="1:15" s="62" customFormat="1" ht="30" customHeight="1" x14ac:dyDescent="0.25">
      <c r="A200" s="65" t="s">
        <v>36</v>
      </c>
      <c r="B200" s="53" t="s">
        <v>343</v>
      </c>
      <c r="C200" s="54" t="s">
        <v>38</v>
      </c>
      <c r="D200" s="66" t="s">
        <v>39</v>
      </c>
      <c r="E200" s="56"/>
      <c r="F200" s="57"/>
      <c r="G200" s="67"/>
      <c r="H200" s="58"/>
      <c r="I200" s="59"/>
      <c r="J200" s="38" t="str">
        <f t="shared" ca="1" si="21"/>
        <v>LOCKED</v>
      </c>
      <c r="K200" s="39" t="str">
        <f t="shared" si="25"/>
        <v>B004Slab ReplacementCW 3230-R8</v>
      </c>
      <c r="L200" s="40">
        <f>MATCH(K200,'[2]Pay Items'!$L$1:$L$643,0)</f>
        <v>55</v>
      </c>
      <c r="M200" s="41" t="str">
        <f t="shared" ca="1" si="22"/>
        <v>F0</v>
      </c>
      <c r="N200" s="41" t="str">
        <f t="shared" ca="1" si="23"/>
        <v>G</v>
      </c>
      <c r="O200" s="41" t="str">
        <f t="shared" ca="1" si="24"/>
        <v>C2</v>
      </c>
    </row>
    <row r="201" spans="1:15" s="62" customFormat="1" ht="30" customHeight="1" x14ac:dyDescent="0.25">
      <c r="A201" s="65" t="s">
        <v>40</v>
      </c>
      <c r="B201" s="68" t="s">
        <v>41</v>
      </c>
      <c r="C201" s="69" t="s">
        <v>42</v>
      </c>
      <c r="D201" s="66" t="s">
        <v>23</v>
      </c>
      <c r="E201" s="56" t="s">
        <v>33</v>
      </c>
      <c r="F201" s="57">
        <v>135</v>
      </c>
      <c r="G201" s="194"/>
      <c r="H201" s="58">
        <f>ROUND(G201*F201,2)</f>
        <v>0</v>
      </c>
      <c r="I201" s="71"/>
      <c r="J201" s="38" t="str">
        <f t="shared" ca="1" si="21"/>
        <v/>
      </c>
      <c r="K201" s="39" t="str">
        <f t="shared" si="25"/>
        <v>B014150 mm Concrete Pavement (Reinforced)m²</v>
      </c>
      <c r="L201" s="40">
        <f>MATCH(K201,'[2]Pay Items'!$L$1:$L$643,0)</f>
        <v>65</v>
      </c>
      <c r="M201" s="41" t="str">
        <f t="shared" ca="1" si="22"/>
        <v>F0</v>
      </c>
      <c r="N201" s="41" t="str">
        <f t="shared" ca="1" si="23"/>
        <v>C2</v>
      </c>
      <c r="O201" s="41" t="str">
        <f t="shared" ca="1" si="24"/>
        <v>C2</v>
      </c>
    </row>
    <row r="202" spans="1:15" s="62" customFormat="1" ht="30" customHeight="1" x14ac:dyDescent="0.25">
      <c r="A202" s="65" t="s">
        <v>43</v>
      </c>
      <c r="B202" s="53" t="s">
        <v>344</v>
      </c>
      <c r="C202" s="54" t="s">
        <v>45</v>
      </c>
      <c r="D202" s="66" t="s">
        <v>39</v>
      </c>
      <c r="E202" s="56"/>
      <c r="F202" s="57"/>
      <c r="G202" s="70"/>
      <c r="H202" s="58"/>
      <c r="I202" s="59"/>
      <c r="J202" s="38" t="str">
        <f t="shared" ca="1" si="21"/>
        <v>LOCKED</v>
      </c>
      <c r="K202" s="39" t="str">
        <f t="shared" si="25"/>
        <v>B017Partial Slab PatchesCW 3230-R8</v>
      </c>
      <c r="L202" s="40">
        <f>MATCH(K202,'[2]Pay Items'!$L$1:$L$643,0)</f>
        <v>68</v>
      </c>
      <c r="M202" s="41" t="str">
        <f t="shared" ca="1" si="22"/>
        <v>F0</v>
      </c>
      <c r="N202" s="41" t="str">
        <f t="shared" ca="1" si="23"/>
        <v>G</v>
      </c>
      <c r="O202" s="41" t="str">
        <f t="shared" ca="1" si="24"/>
        <v>C2</v>
      </c>
    </row>
    <row r="203" spans="1:15" s="62" customFormat="1" ht="30" customHeight="1" x14ac:dyDescent="0.25">
      <c r="A203" s="65" t="s">
        <v>46</v>
      </c>
      <c r="B203" s="68" t="s">
        <v>41</v>
      </c>
      <c r="C203" s="69" t="s">
        <v>47</v>
      </c>
      <c r="D203" s="66" t="s">
        <v>23</v>
      </c>
      <c r="E203" s="56" t="s">
        <v>33</v>
      </c>
      <c r="F203" s="57">
        <v>25</v>
      </c>
      <c r="G203" s="194"/>
      <c r="H203" s="58">
        <f>ROUND(G203*F203,2)</f>
        <v>0</v>
      </c>
      <c r="I203" s="59"/>
      <c r="J203" s="38" t="str">
        <f t="shared" ca="1" si="21"/>
        <v/>
      </c>
      <c r="K203" s="39" t="str">
        <f t="shared" si="25"/>
        <v>B030150 mm Concrete Pavement (Type A)m²</v>
      </c>
      <c r="L203" s="40">
        <f>MATCH(K203,'[2]Pay Items'!$L$1:$L$643,0)</f>
        <v>81</v>
      </c>
      <c r="M203" s="41" t="str">
        <f t="shared" ca="1" si="22"/>
        <v>F0</v>
      </c>
      <c r="N203" s="41" t="str">
        <f t="shared" ca="1" si="23"/>
        <v>C2</v>
      </c>
      <c r="O203" s="41" t="str">
        <f t="shared" ca="1" si="24"/>
        <v>C2</v>
      </c>
    </row>
    <row r="204" spans="1:15" s="62" customFormat="1" ht="30" customHeight="1" x14ac:dyDescent="0.25">
      <c r="A204" s="65" t="s">
        <v>48</v>
      </c>
      <c r="B204" s="68" t="s">
        <v>49</v>
      </c>
      <c r="C204" s="69" t="s">
        <v>50</v>
      </c>
      <c r="D204" s="66" t="s">
        <v>23</v>
      </c>
      <c r="E204" s="56" t="s">
        <v>33</v>
      </c>
      <c r="F204" s="57">
        <v>50</v>
      </c>
      <c r="G204" s="194"/>
      <c r="H204" s="58">
        <f>ROUND(G204*F204,2)</f>
        <v>0</v>
      </c>
      <c r="I204" s="59"/>
      <c r="J204" s="38" t="str">
        <f t="shared" ca="1" si="21"/>
        <v/>
      </c>
      <c r="K204" s="39" t="str">
        <f t="shared" si="25"/>
        <v>B031150 mm Concrete Pavement (Type B)m²</v>
      </c>
      <c r="L204" s="40">
        <f>MATCH(K204,'[2]Pay Items'!$L$1:$L$643,0)</f>
        <v>82</v>
      </c>
      <c r="M204" s="41" t="str">
        <f t="shared" ca="1" si="22"/>
        <v>F0</v>
      </c>
      <c r="N204" s="41" t="str">
        <f t="shared" ca="1" si="23"/>
        <v>C2</v>
      </c>
      <c r="O204" s="41" t="str">
        <f t="shared" ca="1" si="24"/>
        <v>C2</v>
      </c>
    </row>
    <row r="205" spans="1:15" s="62" customFormat="1" ht="30" customHeight="1" x14ac:dyDescent="0.25">
      <c r="A205" s="65" t="s">
        <v>51</v>
      </c>
      <c r="B205" s="68" t="s">
        <v>52</v>
      </c>
      <c r="C205" s="69" t="s">
        <v>53</v>
      </c>
      <c r="D205" s="66" t="s">
        <v>23</v>
      </c>
      <c r="E205" s="56" t="s">
        <v>33</v>
      </c>
      <c r="F205" s="57">
        <v>10</v>
      </c>
      <c r="G205" s="194"/>
      <c r="H205" s="58">
        <f>ROUND(G205*F205,2)</f>
        <v>0</v>
      </c>
      <c r="I205" s="59"/>
      <c r="J205" s="38" t="str">
        <f t="shared" ca="1" si="21"/>
        <v/>
      </c>
      <c r="K205" s="39" t="str">
        <f t="shared" si="25"/>
        <v>B032150 mm Concrete Pavement (Type C)m²</v>
      </c>
      <c r="L205" s="40">
        <f>MATCH(K205,'[2]Pay Items'!$L$1:$L$643,0)</f>
        <v>83</v>
      </c>
      <c r="M205" s="41" t="str">
        <f t="shared" ca="1" si="22"/>
        <v>F0</v>
      </c>
      <c r="N205" s="41" t="str">
        <f t="shared" ca="1" si="23"/>
        <v>C2</v>
      </c>
      <c r="O205" s="41" t="str">
        <f t="shared" ca="1" si="24"/>
        <v>C2</v>
      </c>
    </row>
    <row r="206" spans="1:15" s="62" customFormat="1" ht="30" customHeight="1" x14ac:dyDescent="0.25">
      <c r="A206" s="65" t="s">
        <v>54</v>
      </c>
      <c r="B206" s="68" t="s">
        <v>55</v>
      </c>
      <c r="C206" s="69" t="s">
        <v>56</v>
      </c>
      <c r="D206" s="66" t="s">
        <v>23</v>
      </c>
      <c r="E206" s="56" t="s">
        <v>33</v>
      </c>
      <c r="F206" s="57">
        <v>40</v>
      </c>
      <c r="G206" s="194"/>
      <c r="H206" s="58">
        <f>ROUND(G206*F206,2)</f>
        <v>0</v>
      </c>
      <c r="I206" s="59"/>
      <c r="J206" s="38" t="str">
        <f t="shared" ca="1" si="21"/>
        <v/>
      </c>
      <c r="K206" s="39" t="str">
        <f t="shared" si="25"/>
        <v>B033150 mm Concrete Pavement (Type D)m²</v>
      </c>
      <c r="L206" s="40">
        <f>MATCH(K206,'[2]Pay Items'!$L$1:$L$643,0)</f>
        <v>84</v>
      </c>
      <c r="M206" s="41" t="str">
        <f t="shared" ca="1" si="22"/>
        <v>F0</v>
      </c>
      <c r="N206" s="41" t="str">
        <f t="shared" ca="1" si="23"/>
        <v>C2</v>
      </c>
      <c r="O206" s="41" t="str">
        <f t="shared" ca="1" si="24"/>
        <v>C2</v>
      </c>
    </row>
    <row r="207" spans="1:15" s="62" customFormat="1" ht="30" customHeight="1" x14ac:dyDescent="0.25">
      <c r="A207" s="65" t="s">
        <v>57</v>
      </c>
      <c r="B207" s="53" t="s">
        <v>345</v>
      </c>
      <c r="C207" s="54" t="s">
        <v>59</v>
      </c>
      <c r="D207" s="66" t="s">
        <v>39</v>
      </c>
      <c r="E207" s="56"/>
      <c r="F207" s="57"/>
      <c r="G207" s="70"/>
      <c r="H207" s="58"/>
      <c r="I207" s="59"/>
      <c r="J207" s="38" t="str">
        <f t="shared" ca="1" si="21"/>
        <v>LOCKED</v>
      </c>
      <c r="K207" s="39" t="str">
        <f t="shared" si="25"/>
        <v>B064-72Slab Replacement - Early Opening (72 hour)CW 3230-R8</v>
      </c>
      <c r="L207" s="40">
        <f>MATCH(K207,'[2]Pay Items'!$L$1:$L$643,0)</f>
        <v>115</v>
      </c>
      <c r="M207" s="41" t="str">
        <f t="shared" ca="1" si="22"/>
        <v>F0</v>
      </c>
      <c r="N207" s="41" t="str">
        <f t="shared" ca="1" si="23"/>
        <v>G</v>
      </c>
      <c r="O207" s="41" t="str">
        <f t="shared" ca="1" si="24"/>
        <v>C2</v>
      </c>
    </row>
    <row r="208" spans="1:15" s="62" customFormat="1" ht="30" customHeight="1" x14ac:dyDescent="0.25">
      <c r="A208" s="65" t="s">
        <v>60</v>
      </c>
      <c r="B208" s="68" t="s">
        <v>41</v>
      </c>
      <c r="C208" s="69" t="s">
        <v>42</v>
      </c>
      <c r="D208" s="66" t="s">
        <v>23</v>
      </c>
      <c r="E208" s="56" t="s">
        <v>33</v>
      </c>
      <c r="F208" s="57">
        <v>25</v>
      </c>
      <c r="G208" s="194"/>
      <c r="H208" s="58">
        <f>ROUND(G208*F208,2)</f>
        <v>0</v>
      </c>
      <c r="I208" s="71"/>
      <c r="J208" s="38" t="str">
        <f t="shared" ca="1" si="21"/>
        <v/>
      </c>
      <c r="K208" s="39" t="str">
        <f t="shared" si="25"/>
        <v>B074-72150 mm Concrete Pavement (Reinforced)m²</v>
      </c>
      <c r="L208" s="40">
        <f>MATCH(K208,'[2]Pay Items'!$L$1:$L$643,0)</f>
        <v>125</v>
      </c>
      <c r="M208" s="41" t="str">
        <f t="shared" ca="1" si="22"/>
        <v>F0</v>
      </c>
      <c r="N208" s="41" t="str">
        <f t="shared" ca="1" si="23"/>
        <v>C2</v>
      </c>
      <c r="O208" s="41" t="str">
        <f t="shared" ca="1" si="24"/>
        <v>C2</v>
      </c>
    </row>
    <row r="209" spans="1:15" s="62" customFormat="1" ht="30" customHeight="1" x14ac:dyDescent="0.25">
      <c r="A209" s="65" t="s">
        <v>61</v>
      </c>
      <c r="B209" s="72" t="s">
        <v>346</v>
      </c>
      <c r="C209" s="54" t="s">
        <v>63</v>
      </c>
      <c r="D209" s="66" t="s">
        <v>39</v>
      </c>
      <c r="E209" s="56"/>
      <c r="F209" s="57"/>
      <c r="G209" s="70"/>
      <c r="H209" s="58"/>
      <c r="I209" s="59"/>
      <c r="J209" s="38" t="str">
        <f t="shared" ca="1" si="21"/>
        <v>LOCKED</v>
      </c>
      <c r="K209" s="39" t="str">
        <f t="shared" si="25"/>
        <v>B077-72Partial Slab Patches - Early Opening (72 hour)CW 3230-R8</v>
      </c>
      <c r="L209" s="40">
        <f>MATCH(K209,'[2]Pay Items'!$L$1:$L$643,0)</f>
        <v>128</v>
      </c>
      <c r="M209" s="41" t="str">
        <f t="shared" ca="1" si="22"/>
        <v>F0</v>
      </c>
      <c r="N209" s="41" t="str">
        <f t="shared" ca="1" si="23"/>
        <v>G</v>
      </c>
      <c r="O209" s="41" t="str">
        <f t="shared" ca="1" si="24"/>
        <v>C2</v>
      </c>
    </row>
    <row r="210" spans="1:15" s="62" customFormat="1" ht="30" customHeight="1" x14ac:dyDescent="0.25">
      <c r="A210" s="65" t="s">
        <v>64</v>
      </c>
      <c r="B210" s="68" t="s">
        <v>41</v>
      </c>
      <c r="C210" s="69" t="s">
        <v>47</v>
      </c>
      <c r="D210" s="66" t="s">
        <v>23</v>
      </c>
      <c r="E210" s="56" t="s">
        <v>33</v>
      </c>
      <c r="F210" s="57">
        <v>10</v>
      </c>
      <c r="G210" s="194"/>
      <c r="H210" s="58">
        <f t="shared" ref="H210:H215" si="26">ROUND(G210*F210,2)</f>
        <v>0</v>
      </c>
      <c r="I210" s="59"/>
      <c r="J210" s="38" t="str">
        <f t="shared" ca="1" si="21"/>
        <v/>
      </c>
      <c r="K210" s="39" t="str">
        <f t="shared" si="25"/>
        <v>B090-72150 mm Concrete Pavement (Type A)m²</v>
      </c>
      <c r="L210" s="40">
        <f>MATCH(K210,'[2]Pay Items'!$L$1:$L$643,0)</f>
        <v>141</v>
      </c>
      <c r="M210" s="41" t="str">
        <f t="shared" ca="1" si="22"/>
        <v>F0</v>
      </c>
      <c r="N210" s="41" t="str">
        <f t="shared" ca="1" si="23"/>
        <v>C2</v>
      </c>
      <c r="O210" s="41" t="str">
        <f t="shared" ca="1" si="24"/>
        <v>C2</v>
      </c>
    </row>
    <row r="211" spans="1:15" s="62" customFormat="1" ht="30" customHeight="1" x14ac:dyDescent="0.25">
      <c r="A211" s="65" t="s">
        <v>65</v>
      </c>
      <c r="B211" s="68" t="s">
        <v>49</v>
      </c>
      <c r="C211" s="69" t="s">
        <v>50</v>
      </c>
      <c r="D211" s="66" t="s">
        <v>23</v>
      </c>
      <c r="E211" s="56" t="s">
        <v>33</v>
      </c>
      <c r="F211" s="57">
        <v>20</v>
      </c>
      <c r="G211" s="194"/>
      <c r="H211" s="58">
        <f t="shared" si="26"/>
        <v>0</v>
      </c>
      <c r="I211" s="59"/>
      <c r="J211" s="38" t="str">
        <f t="shared" ca="1" si="21"/>
        <v/>
      </c>
      <c r="K211" s="39" t="str">
        <f t="shared" si="25"/>
        <v>B091-72150 mm Concrete Pavement (Type B)m²</v>
      </c>
      <c r="L211" s="40">
        <f>MATCH(K211,'[2]Pay Items'!$L$1:$L$643,0)</f>
        <v>142</v>
      </c>
      <c r="M211" s="41" t="str">
        <f t="shared" ca="1" si="22"/>
        <v>F0</v>
      </c>
      <c r="N211" s="41" t="str">
        <f t="shared" ca="1" si="23"/>
        <v>C2</v>
      </c>
      <c r="O211" s="41" t="str">
        <f t="shared" ca="1" si="24"/>
        <v>C2</v>
      </c>
    </row>
    <row r="212" spans="1:15" s="62" customFormat="1" ht="30" customHeight="1" x14ac:dyDescent="0.25">
      <c r="A212" s="65" t="s">
        <v>66</v>
      </c>
      <c r="B212" s="68" t="s">
        <v>52</v>
      </c>
      <c r="C212" s="69" t="s">
        <v>53</v>
      </c>
      <c r="D212" s="66" t="s">
        <v>23</v>
      </c>
      <c r="E212" s="56" t="s">
        <v>33</v>
      </c>
      <c r="F212" s="57">
        <v>5</v>
      </c>
      <c r="G212" s="194"/>
      <c r="H212" s="58">
        <f t="shared" si="26"/>
        <v>0</v>
      </c>
      <c r="I212" s="59"/>
      <c r="J212" s="38" t="str">
        <f t="shared" ca="1" si="21"/>
        <v/>
      </c>
      <c r="K212" s="39" t="str">
        <f t="shared" si="25"/>
        <v>B092-72150 mm Concrete Pavement (Type C)m²</v>
      </c>
      <c r="L212" s="40">
        <f>MATCH(K212,'[2]Pay Items'!$L$1:$L$643,0)</f>
        <v>143</v>
      </c>
      <c r="M212" s="41" t="str">
        <f t="shared" ca="1" si="22"/>
        <v>F0</v>
      </c>
      <c r="N212" s="41" t="str">
        <f t="shared" ca="1" si="23"/>
        <v>C2</v>
      </c>
      <c r="O212" s="41" t="str">
        <f t="shared" ca="1" si="24"/>
        <v>C2</v>
      </c>
    </row>
    <row r="213" spans="1:15" s="62" customFormat="1" ht="30" customHeight="1" x14ac:dyDescent="0.25">
      <c r="A213" s="65" t="s">
        <v>67</v>
      </c>
      <c r="B213" s="68" t="s">
        <v>55</v>
      </c>
      <c r="C213" s="69" t="s">
        <v>56</v>
      </c>
      <c r="D213" s="66" t="s">
        <v>23</v>
      </c>
      <c r="E213" s="56" t="s">
        <v>33</v>
      </c>
      <c r="F213" s="57">
        <v>25</v>
      </c>
      <c r="G213" s="194"/>
      <c r="H213" s="58">
        <f t="shared" si="26"/>
        <v>0</v>
      </c>
      <c r="I213" s="59"/>
      <c r="J213" s="38" t="str">
        <f t="shared" ca="1" si="21"/>
        <v/>
      </c>
      <c r="K213" s="39" t="str">
        <f t="shared" si="25"/>
        <v>B093-72150 mm Concrete Pavement (Type D)m²</v>
      </c>
      <c r="L213" s="40">
        <f>MATCH(K213,'[2]Pay Items'!$L$1:$L$643,0)</f>
        <v>144</v>
      </c>
      <c r="M213" s="41" t="str">
        <f t="shared" ca="1" si="22"/>
        <v>F0</v>
      </c>
      <c r="N213" s="41" t="str">
        <f t="shared" ca="1" si="23"/>
        <v>C2</v>
      </c>
      <c r="O213" s="41" t="str">
        <f t="shared" ca="1" si="24"/>
        <v>C2</v>
      </c>
    </row>
    <row r="214" spans="1:15" s="62" customFormat="1" ht="30" customHeight="1" x14ac:dyDescent="0.25">
      <c r="A214" s="65" t="s">
        <v>68</v>
      </c>
      <c r="B214" s="53" t="s">
        <v>347</v>
      </c>
      <c r="C214" s="73" t="s">
        <v>70</v>
      </c>
      <c r="D214" s="66" t="s">
        <v>71</v>
      </c>
      <c r="E214" s="56" t="s">
        <v>33</v>
      </c>
      <c r="F214" s="57">
        <v>55</v>
      </c>
      <c r="G214" s="194"/>
      <c r="H214" s="58">
        <f t="shared" si="26"/>
        <v>0</v>
      </c>
      <c r="I214" s="71" t="s">
        <v>72</v>
      </c>
      <c r="J214" s="38" t="str">
        <f t="shared" ca="1" si="21"/>
        <v/>
      </c>
      <c r="K214" s="39" t="str">
        <f t="shared" si="25"/>
        <v>B093APartial Depth Planing of Existing Jointsm²</v>
      </c>
      <c r="L214" s="40">
        <f>MATCH(K214,'[2]Pay Items'!$L$1:$L$643,0)</f>
        <v>145</v>
      </c>
      <c r="M214" s="41" t="str">
        <f t="shared" ca="1" si="22"/>
        <v>F0</v>
      </c>
      <c r="N214" s="41" t="str">
        <f t="shared" ca="1" si="23"/>
        <v>C2</v>
      </c>
      <c r="O214" s="41" t="str">
        <f t="shared" ca="1" si="24"/>
        <v>C2</v>
      </c>
    </row>
    <row r="215" spans="1:15" s="62" customFormat="1" ht="30" customHeight="1" x14ac:dyDescent="0.25">
      <c r="A215" s="65" t="s">
        <v>73</v>
      </c>
      <c r="B215" s="53" t="s">
        <v>348</v>
      </c>
      <c r="C215" s="73" t="s">
        <v>75</v>
      </c>
      <c r="D215" s="66" t="s">
        <v>71</v>
      </c>
      <c r="E215" s="56" t="s">
        <v>33</v>
      </c>
      <c r="F215" s="57">
        <v>55</v>
      </c>
      <c r="G215" s="194"/>
      <c r="H215" s="58">
        <f t="shared" si="26"/>
        <v>0</v>
      </c>
      <c r="I215" s="71"/>
      <c r="J215" s="38" t="str">
        <f t="shared" ca="1" si="21"/>
        <v/>
      </c>
      <c r="K215" s="39" t="str">
        <f t="shared" si="25"/>
        <v>B093BAsphalt Patching of Partial Depth Jointsm²</v>
      </c>
      <c r="L215" s="40">
        <f>MATCH(K215,'[2]Pay Items'!$L$1:$L$643,0)</f>
        <v>146</v>
      </c>
      <c r="M215" s="41" t="str">
        <f t="shared" ca="1" si="22"/>
        <v>F0</v>
      </c>
      <c r="N215" s="41" t="str">
        <f t="shared" ca="1" si="23"/>
        <v>C2</v>
      </c>
      <c r="O215" s="41" t="str">
        <f t="shared" ca="1" si="24"/>
        <v>C2</v>
      </c>
    </row>
    <row r="216" spans="1:15" s="62" customFormat="1" ht="30" customHeight="1" x14ac:dyDescent="0.25">
      <c r="A216" s="65" t="s">
        <v>76</v>
      </c>
      <c r="B216" s="53" t="s">
        <v>349</v>
      </c>
      <c r="C216" s="54" t="s">
        <v>78</v>
      </c>
      <c r="D216" s="66" t="s">
        <v>39</v>
      </c>
      <c r="E216" s="56"/>
      <c r="F216" s="57"/>
      <c r="G216" s="67"/>
      <c r="H216" s="58"/>
      <c r="I216" s="59"/>
      <c r="J216" s="38" t="str">
        <f t="shared" ca="1" si="21"/>
        <v>LOCKED</v>
      </c>
      <c r="K216" s="39" t="str">
        <f t="shared" si="25"/>
        <v>B094Drilled DowelsCW 3230-R8</v>
      </c>
      <c r="L216" s="40">
        <f>MATCH(K216,'[2]Pay Items'!$L$1:$L$643,0)</f>
        <v>147</v>
      </c>
      <c r="M216" s="41" t="str">
        <f t="shared" ca="1" si="22"/>
        <v>F0</v>
      </c>
      <c r="N216" s="41" t="str">
        <f t="shared" ca="1" si="23"/>
        <v>G</v>
      </c>
      <c r="O216" s="41" t="str">
        <f t="shared" ca="1" si="24"/>
        <v>C2</v>
      </c>
    </row>
    <row r="217" spans="1:15" s="62" customFormat="1" ht="30" customHeight="1" x14ac:dyDescent="0.25">
      <c r="A217" s="65" t="s">
        <v>79</v>
      </c>
      <c r="B217" s="68" t="s">
        <v>41</v>
      </c>
      <c r="C217" s="69" t="s">
        <v>80</v>
      </c>
      <c r="D217" s="66" t="s">
        <v>23</v>
      </c>
      <c r="E217" s="56" t="s">
        <v>81</v>
      </c>
      <c r="F217" s="57">
        <v>50</v>
      </c>
      <c r="G217" s="194"/>
      <c r="H217" s="58">
        <f>ROUND(G217*F217,2)</f>
        <v>0</v>
      </c>
      <c r="I217" s="59"/>
      <c r="J217" s="38" t="str">
        <f t="shared" ca="1" si="21"/>
        <v/>
      </c>
      <c r="K217" s="39" t="str">
        <f t="shared" si="25"/>
        <v>B09519.1 mm Diametereach</v>
      </c>
      <c r="L217" s="40">
        <f>MATCH(K217,'[2]Pay Items'!$L$1:$L$643,0)</f>
        <v>148</v>
      </c>
      <c r="M217" s="41" t="str">
        <f t="shared" ca="1" si="22"/>
        <v>F0</v>
      </c>
      <c r="N217" s="41" t="str">
        <f t="shared" ca="1" si="23"/>
        <v>C2</v>
      </c>
      <c r="O217" s="41" t="str">
        <f t="shared" ca="1" si="24"/>
        <v>C2</v>
      </c>
    </row>
    <row r="218" spans="1:15" s="62" customFormat="1" ht="30" customHeight="1" x14ac:dyDescent="0.25">
      <c r="A218" s="65" t="s">
        <v>82</v>
      </c>
      <c r="B218" s="53" t="s">
        <v>350</v>
      </c>
      <c r="C218" s="54" t="s">
        <v>84</v>
      </c>
      <c r="D218" s="66" t="s">
        <v>39</v>
      </c>
      <c r="E218" s="56"/>
      <c r="F218" s="57"/>
      <c r="G218" s="67"/>
      <c r="H218" s="58"/>
      <c r="I218" s="59"/>
      <c r="J218" s="38" t="str">
        <f t="shared" ca="1" si="21"/>
        <v>LOCKED</v>
      </c>
      <c r="K218" s="39" t="str">
        <f t="shared" si="25"/>
        <v>B097Drilled Tie BarsCW 3230-R8</v>
      </c>
      <c r="L218" s="40">
        <f>MATCH(K218,'[2]Pay Items'!$L$1:$L$643,0)</f>
        <v>150</v>
      </c>
      <c r="M218" s="41" t="str">
        <f t="shared" ca="1" si="22"/>
        <v>F0</v>
      </c>
      <c r="N218" s="41" t="str">
        <f t="shared" ca="1" si="23"/>
        <v>G</v>
      </c>
      <c r="O218" s="41" t="str">
        <f t="shared" ca="1" si="24"/>
        <v>C2</v>
      </c>
    </row>
    <row r="219" spans="1:15" s="62" customFormat="1" ht="30" customHeight="1" x14ac:dyDescent="0.25">
      <c r="A219" s="65" t="s">
        <v>85</v>
      </c>
      <c r="B219" s="68" t="s">
        <v>41</v>
      </c>
      <c r="C219" s="69" t="s">
        <v>86</v>
      </c>
      <c r="D219" s="66" t="s">
        <v>23</v>
      </c>
      <c r="E219" s="56" t="s">
        <v>81</v>
      </c>
      <c r="F219" s="57">
        <v>200</v>
      </c>
      <c r="G219" s="194"/>
      <c r="H219" s="58">
        <f>ROUND(G219*F219,2)</f>
        <v>0</v>
      </c>
      <c r="I219" s="59"/>
      <c r="J219" s="38" t="str">
        <f t="shared" ca="1" si="21"/>
        <v/>
      </c>
      <c r="K219" s="39" t="str">
        <f t="shared" si="25"/>
        <v>B09820 M Deformed Tie Bareach</v>
      </c>
      <c r="L219" s="40">
        <f>MATCH(K219,'[2]Pay Items'!$L$1:$L$643,0)</f>
        <v>152</v>
      </c>
      <c r="M219" s="41" t="str">
        <f t="shared" ca="1" si="22"/>
        <v>F0</v>
      </c>
      <c r="N219" s="41" t="str">
        <f t="shared" ca="1" si="23"/>
        <v>C2</v>
      </c>
      <c r="O219" s="41" t="str">
        <f t="shared" ca="1" si="24"/>
        <v>C2</v>
      </c>
    </row>
    <row r="220" spans="1:15" s="60" customFormat="1" ht="30" customHeight="1" x14ac:dyDescent="0.25">
      <c r="A220" s="65" t="s">
        <v>87</v>
      </c>
      <c r="B220" s="53" t="s">
        <v>351</v>
      </c>
      <c r="C220" s="54" t="s">
        <v>89</v>
      </c>
      <c r="D220" s="66" t="s">
        <v>90</v>
      </c>
      <c r="E220" s="56"/>
      <c r="F220" s="57"/>
      <c r="G220" s="67"/>
      <c r="H220" s="58"/>
      <c r="I220" s="59"/>
      <c r="J220" s="38" t="str">
        <f t="shared" ca="1" si="21"/>
        <v>LOCKED</v>
      </c>
      <c r="K220" s="39" t="str">
        <f t="shared" si="25"/>
        <v>B114rlMiscellaneous Concrete Slab RenewalCW 3235-R9</v>
      </c>
      <c r="L220" s="40">
        <f>MATCH(K220,'[2]Pay Items'!$L$1:$L$643,0)</f>
        <v>170</v>
      </c>
      <c r="M220" s="41" t="str">
        <f t="shared" ca="1" si="22"/>
        <v>F0</v>
      </c>
      <c r="N220" s="41" t="str">
        <f t="shared" ca="1" si="23"/>
        <v>G</v>
      </c>
      <c r="O220" s="41" t="str">
        <f t="shared" ca="1" si="24"/>
        <v>C2</v>
      </c>
    </row>
    <row r="221" spans="1:15" s="62" customFormat="1" ht="30" customHeight="1" x14ac:dyDescent="0.25">
      <c r="A221" s="65" t="s">
        <v>91</v>
      </c>
      <c r="B221" s="68" t="s">
        <v>41</v>
      </c>
      <c r="C221" s="69" t="s">
        <v>93</v>
      </c>
      <c r="D221" s="66" t="s">
        <v>94</v>
      </c>
      <c r="E221" s="56"/>
      <c r="F221" s="57"/>
      <c r="G221" s="67"/>
      <c r="H221" s="58"/>
      <c r="I221" s="59"/>
      <c r="J221" s="38" t="str">
        <f t="shared" ca="1" si="21"/>
        <v>LOCKED</v>
      </c>
      <c r="K221" s="39" t="str">
        <f t="shared" si="25"/>
        <v>B118rl100 mm SidewalkSD-228A</v>
      </c>
      <c r="L221" s="40">
        <f>MATCH(K221,'[2]Pay Items'!$L$1:$L$643,0)</f>
        <v>174</v>
      </c>
      <c r="M221" s="41" t="str">
        <f t="shared" ca="1" si="22"/>
        <v>F0</v>
      </c>
      <c r="N221" s="41" t="str">
        <f t="shared" ca="1" si="23"/>
        <v>G</v>
      </c>
      <c r="O221" s="41" t="str">
        <f t="shared" ca="1" si="24"/>
        <v>C2</v>
      </c>
    </row>
    <row r="222" spans="1:15" s="62" customFormat="1" ht="30" customHeight="1" x14ac:dyDescent="0.25">
      <c r="A222" s="65" t="s">
        <v>95</v>
      </c>
      <c r="B222" s="74" t="s">
        <v>96</v>
      </c>
      <c r="C222" s="75" t="s">
        <v>97</v>
      </c>
      <c r="D222" s="66"/>
      <c r="E222" s="56" t="s">
        <v>33</v>
      </c>
      <c r="F222" s="57">
        <v>10</v>
      </c>
      <c r="G222" s="194"/>
      <c r="H222" s="58">
        <f>ROUND(G222*F222,2)</f>
        <v>0</v>
      </c>
      <c r="I222" s="76"/>
      <c r="J222" s="38" t="str">
        <f t="shared" ca="1" si="21"/>
        <v/>
      </c>
      <c r="K222" s="39" t="str">
        <f t="shared" si="25"/>
        <v>B119rlLess than 5 sq.m.m²</v>
      </c>
      <c r="L222" s="40">
        <f>MATCH(K222,'[2]Pay Items'!$L$1:$L$643,0)</f>
        <v>175</v>
      </c>
      <c r="M222" s="41" t="str">
        <f t="shared" ca="1" si="22"/>
        <v>F0</v>
      </c>
      <c r="N222" s="41" t="str">
        <f t="shared" ca="1" si="23"/>
        <v>C2</v>
      </c>
      <c r="O222" s="41" t="str">
        <f t="shared" ca="1" si="24"/>
        <v>C2</v>
      </c>
    </row>
    <row r="223" spans="1:15" s="62" customFormat="1" ht="30" customHeight="1" x14ac:dyDescent="0.25">
      <c r="A223" s="65" t="s">
        <v>98</v>
      </c>
      <c r="B223" s="74" t="s">
        <v>99</v>
      </c>
      <c r="C223" s="75" t="s">
        <v>100</v>
      </c>
      <c r="D223" s="66"/>
      <c r="E223" s="56" t="s">
        <v>33</v>
      </c>
      <c r="F223" s="57">
        <v>180</v>
      </c>
      <c r="G223" s="194"/>
      <c r="H223" s="58">
        <f>ROUND(G223*F223,2)</f>
        <v>0</v>
      </c>
      <c r="I223" s="59"/>
      <c r="J223" s="38" t="str">
        <f t="shared" ca="1" si="21"/>
        <v/>
      </c>
      <c r="K223" s="39" t="str">
        <f t="shared" si="25"/>
        <v>B120rl5 sq.m. to 20 sq.m.m²</v>
      </c>
      <c r="L223" s="40">
        <f>MATCH(K223,'[2]Pay Items'!$L$1:$L$643,0)</f>
        <v>176</v>
      </c>
      <c r="M223" s="41" t="str">
        <f t="shared" ca="1" si="22"/>
        <v>F0</v>
      </c>
      <c r="N223" s="41" t="str">
        <f t="shared" ca="1" si="23"/>
        <v>C2</v>
      </c>
      <c r="O223" s="41" t="str">
        <f t="shared" ca="1" si="24"/>
        <v>C2</v>
      </c>
    </row>
    <row r="224" spans="1:15" s="62" customFormat="1" ht="30" customHeight="1" x14ac:dyDescent="0.25">
      <c r="A224" s="65" t="s">
        <v>101</v>
      </c>
      <c r="B224" s="74" t="s">
        <v>102</v>
      </c>
      <c r="C224" s="75" t="s">
        <v>103</v>
      </c>
      <c r="D224" s="66" t="s">
        <v>23</v>
      </c>
      <c r="E224" s="56" t="s">
        <v>33</v>
      </c>
      <c r="F224" s="57">
        <v>165</v>
      </c>
      <c r="G224" s="194"/>
      <c r="H224" s="58">
        <f>ROUND(G224*F224,2)</f>
        <v>0</v>
      </c>
      <c r="I224" s="77"/>
      <c r="J224" s="38" t="str">
        <f t="shared" ca="1" si="21"/>
        <v/>
      </c>
      <c r="K224" s="39" t="str">
        <f t="shared" si="25"/>
        <v>B121rlGreater than 20 sq.m.m²</v>
      </c>
      <c r="L224" s="40">
        <f>MATCH(K224,'[2]Pay Items'!$L$1:$L$643,0)</f>
        <v>177</v>
      </c>
      <c r="M224" s="41" t="str">
        <f t="shared" ca="1" si="22"/>
        <v>F0</v>
      </c>
      <c r="N224" s="41" t="str">
        <f t="shared" ca="1" si="23"/>
        <v>C2</v>
      </c>
      <c r="O224" s="41" t="str">
        <f t="shared" ca="1" si="24"/>
        <v>C2</v>
      </c>
    </row>
    <row r="225" spans="1:15" s="62" customFormat="1" ht="30" customHeight="1" x14ac:dyDescent="0.25">
      <c r="A225" s="65" t="s">
        <v>107</v>
      </c>
      <c r="B225" s="53" t="s">
        <v>352</v>
      </c>
      <c r="C225" s="54" t="s">
        <v>109</v>
      </c>
      <c r="D225" s="66" t="s">
        <v>110</v>
      </c>
      <c r="E225" s="56"/>
      <c r="F225" s="57"/>
      <c r="G225" s="67"/>
      <c r="H225" s="58"/>
      <c r="I225" s="59"/>
      <c r="J225" s="38" t="str">
        <f t="shared" ca="1" si="21"/>
        <v>LOCKED</v>
      </c>
      <c r="K225" s="39" t="str">
        <f t="shared" si="25"/>
        <v>B154rlConcrete Curb RenewalCW 3240-R10</v>
      </c>
      <c r="L225" s="40">
        <f>MATCH(K225,'[2]Pay Items'!$L$1:$L$643,0)</f>
        <v>240</v>
      </c>
      <c r="M225" s="41" t="str">
        <f t="shared" ca="1" si="22"/>
        <v>F0</v>
      </c>
      <c r="N225" s="41" t="str">
        <f t="shared" ca="1" si="23"/>
        <v>G</v>
      </c>
      <c r="O225" s="41" t="str">
        <f t="shared" ca="1" si="24"/>
        <v>C2</v>
      </c>
    </row>
    <row r="226" spans="1:15" s="62" customFormat="1" ht="30" customHeight="1" x14ac:dyDescent="0.25">
      <c r="A226" s="65" t="s">
        <v>111</v>
      </c>
      <c r="B226" s="68" t="s">
        <v>41</v>
      </c>
      <c r="C226" s="69" t="s">
        <v>112</v>
      </c>
      <c r="D226" s="66" t="s">
        <v>113</v>
      </c>
      <c r="E226" s="56"/>
      <c r="F226" s="57"/>
      <c r="G226" s="79"/>
      <c r="H226" s="58"/>
      <c r="I226" s="59" t="s">
        <v>114</v>
      </c>
      <c r="J226" s="38" t="str">
        <f t="shared" ca="1" si="21"/>
        <v>LOCKED</v>
      </c>
      <c r="K226" s="39" t="str">
        <f t="shared" si="25"/>
        <v>B155rlBarrier (150 mm reveal ht, Dowelled)SD-205,SD-206A</v>
      </c>
      <c r="L226" s="40">
        <f>MATCH(K226,'[2]Pay Items'!$L$1:$L$643,0)</f>
        <v>242</v>
      </c>
      <c r="M226" s="41" t="str">
        <f t="shared" ca="1" si="22"/>
        <v>F0</v>
      </c>
      <c r="N226" s="41" t="str">
        <f t="shared" ca="1" si="23"/>
        <v>C2</v>
      </c>
      <c r="O226" s="41" t="str">
        <f t="shared" ca="1" si="24"/>
        <v>C2</v>
      </c>
    </row>
    <row r="227" spans="1:15" s="62" customFormat="1" ht="30" customHeight="1" x14ac:dyDescent="0.25">
      <c r="A227" s="65" t="s">
        <v>118</v>
      </c>
      <c r="B227" s="74" t="s">
        <v>96</v>
      </c>
      <c r="C227" s="75" t="s">
        <v>119</v>
      </c>
      <c r="D227" s="66"/>
      <c r="E227" s="56" t="s">
        <v>117</v>
      </c>
      <c r="F227" s="57">
        <v>50</v>
      </c>
      <c r="G227" s="194"/>
      <c r="H227" s="58">
        <f>ROUND(G227*F227,2)</f>
        <v>0</v>
      </c>
      <c r="I227" s="59"/>
      <c r="J227" s="38" t="str">
        <f t="shared" ca="1" si="21"/>
        <v/>
      </c>
      <c r="K227" s="39" t="str">
        <f t="shared" si="25"/>
        <v>B157rl3 m to 30 mm</v>
      </c>
      <c r="L227" s="40">
        <f>MATCH(K227,'[2]Pay Items'!$L$1:$L$643,0)</f>
        <v>245</v>
      </c>
      <c r="M227" s="41" t="str">
        <f t="shared" ca="1" si="22"/>
        <v>F0</v>
      </c>
      <c r="N227" s="41" t="str">
        <f t="shared" ca="1" si="23"/>
        <v>C2</v>
      </c>
      <c r="O227" s="41" t="str">
        <f t="shared" ca="1" si="24"/>
        <v>C2</v>
      </c>
    </row>
    <row r="228" spans="1:15" s="62" customFormat="1" ht="30" customHeight="1" x14ac:dyDescent="0.25">
      <c r="A228" s="65" t="s">
        <v>120</v>
      </c>
      <c r="B228" s="74" t="s">
        <v>99</v>
      </c>
      <c r="C228" s="75" t="s">
        <v>353</v>
      </c>
      <c r="D228" s="66" t="s">
        <v>23</v>
      </c>
      <c r="E228" s="56" t="s">
        <v>117</v>
      </c>
      <c r="F228" s="57">
        <v>550</v>
      </c>
      <c r="G228" s="194"/>
      <c r="H228" s="58">
        <f>ROUND(G228*F228,2)</f>
        <v>0</v>
      </c>
      <c r="I228" s="77"/>
      <c r="J228" s="38" t="str">
        <f t="shared" ca="1" si="21"/>
        <v/>
      </c>
      <c r="K228" s="39" t="str">
        <f t="shared" si="25"/>
        <v>B158rlGreater than 30 mm</v>
      </c>
      <c r="L228" s="40">
        <f>MATCH(K228,'[2]Pay Items'!$L$1:$L$643,0)</f>
        <v>246</v>
      </c>
      <c r="M228" s="41" t="str">
        <f t="shared" ca="1" si="22"/>
        <v>F0</v>
      </c>
      <c r="N228" s="41" t="str">
        <f t="shared" ca="1" si="23"/>
        <v>C2</v>
      </c>
      <c r="O228" s="41" t="str">
        <f t="shared" ca="1" si="24"/>
        <v>C2</v>
      </c>
    </row>
    <row r="229" spans="1:15" s="62" customFormat="1" ht="30" customHeight="1" x14ac:dyDescent="0.25">
      <c r="A229" s="65" t="s">
        <v>123</v>
      </c>
      <c r="B229" s="68" t="s">
        <v>49</v>
      </c>
      <c r="C229" s="69" t="s">
        <v>124</v>
      </c>
      <c r="D229" s="66" t="s">
        <v>125</v>
      </c>
      <c r="E229" s="56" t="s">
        <v>117</v>
      </c>
      <c r="F229" s="57">
        <v>15</v>
      </c>
      <c r="G229" s="194"/>
      <c r="H229" s="58">
        <f>ROUND(G229*F229,2)</f>
        <v>0</v>
      </c>
      <c r="I229" s="59" t="s">
        <v>126</v>
      </c>
      <c r="J229" s="38" t="str">
        <f t="shared" ca="1" si="21"/>
        <v/>
      </c>
      <c r="K229" s="39" t="str">
        <f t="shared" si="25"/>
        <v>B167rlModified Barrier (150 mm reveal ht, Dowelled)SD-203Bm</v>
      </c>
      <c r="L229" s="40">
        <f>MATCH(K229,'[2]Pay Items'!$L$1:$L$643,0)</f>
        <v>260</v>
      </c>
      <c r="M229" s="41" t="str">
        <f t="shared" ca="1" si="22"/>
        <v>F0</v>
      </c>
      <c r="N229" s="41" t="str">
        <f t="shared" ca="1" si="23"/>
        <v>C2</v>
      </c>
      <c r="O229" s="41" t="str">
        <f t="shared" ca="1" si="24"/>
        <v>C2</v>
      </c>
    </row>
    <row r="230" spans="1:15" s="62" customFormat="1" ht="30" customHeight="1" x14ac:dyDescent="0.25">
      <c r="A230" s="65" t="s">
        <v>127</v>
      </c>
      <c r="B230" s="68" t="s">
        <v>52</v>
      </c>
      <c r="C230" s="69" t="s">
        <v>128</v>
      </c>
      <c r="D230" s="66" t="s">
        <v>129</v>
      </c>
      <c r="E230" s="56" t="s">
        <v>117</v>
      </c>
      <c r="F230" s="57">
        <v>40</v>
      </c>
      <c r="G230" s="194"/>
      <c r="H230" s="58">
        <f>ROUND(G230*F230,2)</f>
        <v>0</v>
      </c>
      <c r="I230" s="59"/>
      <c r="J230" s="38" t="str">
        <f t="shared" ca="1" si="21"/>
        <v/>
      </c>
      <c r="K230" s="39" t="str">
        <f t="shared" si="25"/>
        <v>B184rlCurb Ramp (8-12 mm reveal ht, Integral)SD-229C,Dm</v>
      </c>
      <c r="L230" s="40">
        <f>MATCH(K230,'[2]Pay Items'!$L$1:$L$643,0)</f>
        <v>287</v>
      </c>
      <c r="M230" s="41" t="str">
        <f t="shared" ca="1" si="22"/>
        <v>F0</v>
      </c>
      <c r="N230" s="41" t="str">
        <f t="shared" ca="1" si="23"/>
        <v>C2</v>
      </c>
      <c r="O230" s="41" t="str">
        <f t="shared" ca="1" si="24"/>
        <v>C2</v>
      </c>
    </row>
    <row r="231" spans="1:15" s="62" customFormat="1" ht="30" customHeight="1" x14ac:dyDescent="0.25">
      <c r="A231" s="65" t="s">
        <v>130</v>
      </c>
      <c r="B231" s="53" t="s">
        <v>354</v>
      </c>
      <c r="C231" s="54" t="s">
        <v>132</v>
      </c>
      <c r="D231" s="66" t="s">
        <v>133</v>
      </c>
      <c r="E231" s="56" t="s">
        <v>33</v>
      </c>
      <c r="F231" s="57">
        <v>10</v>
      </c>
      <c r="G231" s="194"/>
      <c r="H231" s="58">
        <f>ROUND(G231*F231,2)</f>
        <v>0</v>
      </c>
      <c r="I231" s="59"/>
      <c r="J231" s="38" t="str">
        <f t="shared" ca="1" si="21"/>
        <v/>
      </c>
      <c r="K231" s="39" t="str">
        <f t="shared" si="25"/>
        <v>B189Regrading Existing Interlocking Paving StonesCW 3330-R5m²</v>
      </c>
      <c r="L231" s="40">
        <f>MATCH(K231,'[2]Pay Items'!$L$1:$L$643,0)</f>
        <v>301</v>
      </c>
      <c r="M231" s="41" t="str">
        <f t="shared" ca="1" si="22"/>
        <v>F0</v>
      </c>
      <c r="N231" s="41" t="str">
        <f t="shared" ca="1" si="23"/>
        <v>C2</v>
      </c>
      <c r="O231" s="41" t="str">
        <f t="shared" ca="1" si="24"/>
        <v>C2</v>
      </c>
    </row>
    <row r="232" spans="1:15" s="62" customFormat="1" ht="30" customHeight="1" x14ac:dyDescent="0.25">
      <c r="A232" s="65" t="s">
        <v>134</v>
      </c>
      <c r="B232" s="53" t="s">
        <v>355</v>
      </c>
      <c r="C232" s="54" t="s">
        <v>136</v>
      </c>
      <c r="D232" s="66" t="s">
        <v>137</v>
      </c>
      <c r="E232" s="80"/>
      <c r="F232" s="57"/>
      <c r="G232" s="67"/>
      <c r="H232" s="58"/>
      <c r="I232" s="59"/>
      <c r="J232" s="38" t="str">
        <f t="shared" ca="1" si="21"/>
        <v>LOCKED</v>
      </c>
      <c r="K232" s="39" t="str">
        <f t="shared" si="25"/>
        <v>B190Construction of Asphaltic Concrete OverlayCW 3410-R11</v>
      </c>
      <c r="L232" s="40">
        <f>MATCH(K232,'[2]Pay Items'!$L$1:$L$643,0)</f>
        <v>302</v>
      </c>
      <c r="M232" s="41" t="str">
        <f t="shared" ca="1" si="22"/>
        <v>F0</v>
      </c>
      <c r="N232" s="41" t="str">
        <f t="shared" ca="1" si="23"/>
        <v>G</v>
      </c>
      <c r="O232" s="41" t="str">
        <f t="shared" ca="1" si="24"/>
        <v>C2</v>
      </c>
    </row>
    <row r="233" spans="1:15" s="62" customFormat="1" ht="30" customHeight="1" x14ac:dyDescent="0.25">
      <c r="A233" s="65" t="s">
        <v>138</v>
      </c>
      <c r="B233" s="68" t="s">
        <v>41</v>
      </c>
      <c r="C233" s="69" t="s">
        <v>139</v>
      </c>
      <c r="D233" s="66"/>
      <c r="E233" s="56"/>
      <c r="F233" s="57"/>
      <c r="G233" s="67"/>
      <c r="H233" s="58"/>
      <c r="I233" s="59"/>
      <c r="J233" s="38" t="str">
        <f t="shared" ca="1" si="21"/>
        <v>LOCKED</v>
      </c>
      <c r="K233" s="39" t="str">
        <f t="shared" si="25"/>
        <v>B191Main Line Paving</v>
      </c>
      <c r="L233" s="40">
        <f>MATCH(K233,'[2]Pay Items'!$L$1:$L$643,0)</f>
        <v>303</v>
      </c>
      <c r="M233" s="41" t="str">
        <f t="shared" ca="1" si="22"/>
        <v>F0</v>
      </c>
      <c r="N233" s="41" t="str">
        <f t="shared" ca="1" si="23"/>
        <v>G</v>
      </c>
      <c r="O233" s="41" t="str">
        <f t="shared" ca="1" si="24"/>
        <v>C2</v>
      </c>
    </row>
    <row r="234" spans="1:15" s="62" customFormat="1" ht="30" customHeight="1" x14ac:dyDescent="0.25">
      <c r="A234" s="65" t="s">
        <v>140</v>
      </c>
      <c r="B234" s="74" t="s">
        <v>96</v>
      </c>
      <c r="C234" s="75" t="s">
        <v>141</v>
      </c>
      <c r="D234" s="66"/>
      <c r="E234" s="56" t="s">
        <v>142</v>
      </c>
      <c r="F234" s="57">
        <v>800</v>
      </c>
      <c r="G234" s="194"/>
      <c r="H234" s="58">
        <f>ROUND(G234*F234,2)</f>
        <v>0</v>
      </c>
      <c r="I234" s="59"/>
      <c r="J234" s="38" t="str">
        <f t="shared" ca="1" si="21"/>
        <v/>
      </c>
      <c r="K234" s="39" t="str">
        <f t="shared" si="25"/>
        <v>B193Type IAtonne</v>
      </c>
      <c r="L234" s="40">
        <f>MATCH(K234,'[2]Pay Items'!$L$1:$L$643,0)</f>
        <v>304</v>
      </c>
      <c r="M234" s="41" t="str">
        <f t="shared" ca="1" si="22"/>
        <v>F0</v>
      </c>
      <c r="N234" s="41" t="str">
        <f t="shared" ca="1" si="23"/>
        <v>C2</v>
      </c>
      <c r="O234" s="41" t="str">
        <f t="shared" ca="1" si="24"/>
        <v>C2</v>
      </c>
    </row>
    <row r="235" spans="1:15" s="62" customFormat="1" ht="30" customHeight="1" x14ac:dyDescent="0.25">
      <c r="A235" s="65" t="s">
        <v>143</v>
      </c>
      <c r="B235" s="68" t="s">
        <v>49</v>
      </c>
      <c r="C235" s="69" t="s">
        <v>144</v>
      </c>
      <c r="D235" s="66"/>
      <c r="E235" s="56"/>
      <c r="F235" s="57"/>
      <c r="G235" s="67"/>
      <c r="H235" s="58"/>
      <c r="I235" s="59"/>
      <c r="J235" s="38" t="str">
        <f t="shared" ca="1" si="21"/>
        <v>LOCKED</v>
      </c>
      <c r="K235" s="39" t="str">
        <f t="shared" si="25"/>
        <v>B194Tie-ins and Approaches</v>
      </c>
      <c r="L235" s="40">
        <f>MATCH(K235,'[2]Pay Items'!$L$1:$L$643,0)</f>
        <v>306</v>
      </c>
      <c r="M235" s="41" t="str">
        <f t="shared" ca="1" si="22"/>
        <v>F0</v>
      </c>
      <c r="N235" s="41" t="str">
        <f t="shared" ca="1" si="23"/>
        <v>G</v>
      </c>
      <c r="O235" s="41" t="str">
        <f t="shared" ca="1" si="24"/>
        <v>C2</v>
      </c>
    </row>
    <row r="236" spans="1:15" s="62" customFormat="1" ht="30" customHeight="1" x14ac:dyDescent="0.25">
      <c r="A236" s="65" t="s">
        <v>145</v>
      </c>
      <c r="B236" s="74" t="s">
        <v>96</v>
      </c>
      <c r="C236" s="75" t="s">
        <v>141</v>
      </c>
      <c r="D236" s="66"/>
      <c r="E236" s="56" t="s">
        <v>142</v>
      </c>
      <c r="F236" s="57">
        <v>40</v>
      </c>
      <c r="G236" s="194"/>
      <c r="H236" s="58">
        <f>ROUND(G236*F236,2)</f>
        <v>0</v>
      </c>
      <c r="I236" s="59"/>
      <c r="J236" s="38" t="str">
        <f t="shared" ca="1" si="21"/>
        <v/>
      </c>
      <c r="K236" s="39" t="str">
        <f t="shared" si="25"/>
        <v>B195Type IAtonne</v>
      </c>
      <c r="L236" s="40">
        <f>MATCH(K236,'[2]Pay Items'!$L$1:$L$643,0)</f>
        <v>307</v>
      </c>
      <c r="M236" s="41" t="str">
        <f t="shared" ca="1" si="22"/>
        <v>F0</v>
      </c>
      <c r="N236" s="41" t="str">
        <f t="shared" ca="1" si="23"/>
        <v>C2</v>
      </c>
      <c r="O236" s="41" t="str">
        <f t="shared" ca="1" si="24"/>
        <v>C2</v>
      </c>
    </row>
    <row r="237" spans="1:15" s="60" customFormat="1" ht="30" customHeight="1" x14ac:dyDescent="0.25">
      <c r="A237" s="65" t="s">
        <v>146</v>
      </c>
      <c r="B237" s="53" t="s">
        <v>356</v>
      </c>
      <c r="C237" s="54" t="s">
        <v>148</v>
      </c>
      <c r="D237" s="66" t="s">
        <v>149</v>
      </c>
      <c r="E237" s="56"/>
      <c r="F237" s="57"/>
      <c r="G237" s="67"/>
      <c r="H237" s="58"/>
      <c r="I237" s="59"/>
      <c r="J237" s="38" t="str">
        <f t="shared" ca="1" si="21"/>
        <v>LOCKED</v>
      </c>
      <c r="K237" s="39" t="str">
        <f t="shared" si="25"/>
        <v>B200Planing of PavementCW 3450-R6</v>
      </c>
      <c r="L237" s="40">
        <f>MATCH(K237,'[2]Pay Items'!$L$1:$L$643,0)</f>
        <v>312</v>
      </c>
      <c r="M237" s="41" t="str">
        <f t="shared" ca="1" si="22"/>
        <v>F0</v>
      </c>
      <c r="N237" s="41" t="str">
        <f t="shared" ca="1" si="23"/>
        <v>G</v>
      </c>
      <c r="O237" s="41" t="str">
        <f t="shared" ca="1" si="24"/>
        <v>C2</v>
      </c>
    </row>
    <row r="238" spans="1:15" s="62" customFormat="1" ht="30" customHeight="1" x14ac:dyDescent="0.25">
      <c r="A238" s="65" t="s">
        <v>357</v>
      </c>
      <c r="B238" s="68" t="s">
        <v>41</v>
      </c>
      <c r="C238" s="69" t="s">
        <v>358</v>
      </c>
      <c r="D238" s="66" t="s">
        <v>23</v>
      </c>
      <c r="E238" s="56" t="s">
        <v>33</v>
      </c>
      <c r="F238" s="57">
        <v>900</v>
      </c>
      <c r="G238" s="194"/>
      <c r="H238" s="58">
        <f>ROUND(G238*F238,2)</f>
        <v>0</v>
      </c>
      <c r="I238" s="59"/>
      <c r="J238" s="38" t="str">
        <f t="shared" ca="1" si="21"/>
        <v/>
      </c>
      <c r="K238" s="39" t="str">
        <f t="shared" si="25"/>
        <v>B2011 - 50 mm Depth (Asphalt)m²</v>
      </c>
      <c r="L238" s="40">
        <f>MATCH(K238,'[2]Pay Items'!$L$1:$L$643,0)</f>
        <v>313</v>
      </c>
      <c r="M238" s="41" t="str">
        <f t="shared" ca="1" si="22"/>
        <v>F0</v>
      </c>
      <c r="N238" s="41" t="str">
        <f t="shared" ca="1" si="23"/>
        <v>C2</v>
      </c>
      <c r="O238" s="41" t="str">
        <f t="shared" ca="1" si="24"/>
        <v>C2</v>
      </c>
    </row>
    <row r="239" spans="1:15" ht="40.200000000000003" customHeight="1" x14ac:dyDescent="0.25">
      <c r="A239" s="34"/>
      <c r="B239" s="81"/>
      <c r="C239" s="63" t="s">
        <v>160</v>
      </c>
      <c r="D239" s="49"/>
      <c r="E239" s="82"/>
      <c r="F239" s="50"/>
      <c r="G239" s="34"/>
      <c r="H239" s="51"/>
      <c r="J239" s="38" t="str">
        <f t="shared" ca="1" si="21"/>
        <v>LOCKED</v>
      </c>
      <c r="K239" s="39" t="str">
        <f t="shared" si="25"/>
        <v>JOINT AND CRACK SEALING</v>
      </c>
      <c r="L239" s="40">
        <f>MATCH(K239,'[2]Pay Items'!$L$1:$L$643,0)</f>
        <v>423</v>
      </c>
      <c r="M239" s="41" t="str">
        <f t="shared" ca="1" si="22"/>
        <v>G</v>
      </c>
      <c r="N239" s="41" t="str">
        <f t="shared" ca="1" si="23"/>
        <v>C2</v>
      </c>
      <c r="O239" s="41" t="str">
        <f t="shared" ca="1" si="24"/>
        <v>C2</v>
      </c>
    </row>
    <row r="240" spans="1:15" s="60" customFormat="1" ht="30" customHeight="1" x14ac:dyDescent="0.25">
      <c r="A240" s="61" t="s">
        <v>161</v>
      </c>
      <c r="B240" s="53" t="s">
        <v>359</v>
      </c>
      <c r="C240" s="54" t="s">
        <v>163</v>
      </c>
      <c r="D240" s="66" t="s">
        <v>164</v>
      </c>
      <c r="E240" s="56" t="s">
        <v>117</v>
      </c>
      <c r="F240" s="78">
        <v>1000</v>
      </c>
      <c r="G240" s="194"/>
      <c r="H240" s="58">
        <f>ROUND(G240*F240,2)</f>
        <v>0</v>
      </c>
      <c r="I240" s="59"/>
      <c r="J240" s="38" t="str">
        <f t="shared" ca="1" si="21"/>
        <v/>
      </c>
      <c r="K240" s="39" t="str">
        <f t="shared" si="25"/>
        <v>D006Reflective Crack MaintenanceCW 3250-R7m</v>
      </c>
      <c r="L240" s="40">
        <f>MATCH(K240,'[2]Pay Items'!$L$1:$L$643,0)</f>
        <v>429</v>
      </c>
      <c r="M240" s="41" t="str">
        <f t="shared" ca="1" si="22"/>
        <v>F0</v>
      </c>
      <c r="N240" s="41" t="str">
        <f t="shared" ca="1" si="23"/>
        <v>C2</v>
      </c>
      <c r="O240" s="41" t="str">
        <f t="shared" ca="1" si="24"/>
        <v>C2</v>
      </c>
    </row>
    <row r="241" spans="1:15" ht="40.200000000000003" customHeight="1" x14ac:dyDescent="0.25">
      <c r="A241" s="34"/>
      <c r="B241" s="81"/>
      <c r="C241" s="63" t="s">
        <v>165</v>
      </c>
      <c r="D241" s="49"/>
      <c r="E241" s="82"/>
      <c r="F241" s="50"/>
      <c r="G241" s="34"/>
      <c r="H241" s="51"/>
      <c r="J241" s="38" t="str">
        <f t="shared" ca="1" si="21"/>
        <v>LOCKED</v>
      </c>
      <c r="K241" s="39" t="str">
        <f t="shared" si="25"/>
        <v>ASSOCIATED DRAINAGE AND UNDERGROUND WORKS</v>
      </c>
      <c r="L241" s="40">
        <f>MATCH(K241,'[2]Pay Items'!$L$1:$L$643,0)</f>
        <v>431</v>
      </c>
      <c r="M241" s="41" t="str">
        <f t="shared" ca="1" si="22"/>
        <v>G</v>
      </c>
      <c r="N241" s="41" t="str">
        <f t="shared" ca="1" si="23"/>
        <v>C2</v>
      </c>
      <c r="O241" s="41" t="str">
        <f t="shared" ca="1" si="24"/>
        <v>C2</v>
      </c>
    </row>
    <row r="242" spans="1:15" s="60" customFormat="1" ht="30" customHeight="1" x14ac:dyDescent="0.25">
      <c r="A242" s="61" t="s">
        <v>166</v>
      </c>
      <c r="B242" s="53" t="s">
        <v>360</v>
      </c>
      <c r="C242" s="54" t="s">
        <v>168</v>
      </c>
      <c r="D242" s="66" t="s">
        <v>169</v>
      </c>
      <c r="E242" s="56"/>
      <c r="F242" s="78"/>
      <c r="G242" s="67"/>
      <c r="H242" s="83"/>
      <c r="I242" s="59"/>
      <c r="J242" s="38" t="str">
        <f t="shared" ca="1" si="21"/>
        <v>LOCKED</v>
      </c>
      <c r="K242" s="39" t="str">
        <f t="shared" si="25"/>
        <v>E006Catch PitCW 2130-R12</v>
      </c>
      <c r="L242" s="40">
        <f>MATCH(K242,'[2]Pay Items'!$L$1:$L$643,0)</f>
        <v>439</v>
      </c>
      <c r="M242" s="41" t="str">
        <f t="shared" ca="1" si="22"/>
        <v>F0</v>
      </c>
      <c r="N242" s="41" t="str">
        <f t="shared" ca="1" si="23"/>
        <v>G</v>
      </c>
      <c r="O242" s="41" t="str">
        <f t="shared" ca="1" si="24"/>
        <v>C2</v>
      </c>
    </row>
    <row r="243" spans="1:15" s="60" customFormat="1" ht="30" customHeight="1" x14ac:dyDescent="0.25">
      <c r="A243" s="61" t="s">
        <v>170</v>
      </c>
      <c r="B243" s="68" t="s">
        <v>41</v>
      </c>
      <c r="C243" s="69" t="s">
        <v>171</v>
      </c>
      <c r="D243" s="66"/>
      <c r="E243" s="56" t="s">
        <v>81</v>
      </c>
      <c r="F243" s="78">
        <v>5</v>
      </c>
      <c r="G243" s="194"/>
      <c r="H243" s="58">
        <f>ROUND(G243*F243,2)</f>
        <v>0</v>
      </c>
      <c r="I243" s="59"/>
      <c r="J243" s="38" t="str">
        <f t="shared" ca="1" si="21"/>
        <v/>
      </c>
      <c r="K243" s="39" t="str">
        <f t="shared" si="25"/>
        <v>E007SD-023each</v>
      </c>
      <c r="L243" s="40">
        <f>MATCH(K243,'[2]Pay Items'!$L$1:$L$643,0)</f>
        <v>440</v>
      </c>
      <c r="M243" s="41" t="str">
        <f t="shared" ca="1" si="22"/>
        <v>F0</v>
      </c>
      <c r="N243" s="41" t="str">
        <f t="shared" ca="1" si="23"/>
        <v>C2</v>
      </c>
      <c r="O243" s="41" t="str">
        <f t="shared" ca="1" si="24"/>
        <v>C2</v>
      </c>
    </row>
    <row r="244" spans="1:15" s="60" customFormat="1" ht="30" customHeight="1" x14ac:dyDescent="0.25">
      <c r="A244" s="61" t="s">
        <v>172</v>
      </c>
      <c r="B244" s="53" t="s">
        <v>361</v>
      </c>
      <c r="C244" s="54" t="s">
        <v>174</v>
      </c>
      <c r="D244" s="66" t="s">
        <v>169</v>
      </c>
      <c r="E244" s="56"/>
      <c r="F244" s="78"/>
      <c r="G244" s="67"/>
      <c r="H244" s="83"/>
      <c r="I244" s="83"/>
      <c r="J244" s="38" t="str">
        <f t="shared" ca="1" si="21"/>
        <v>LOCKED</v>
      </c>
      <c r="K244" s="39" t="str">
        <f t="shared" si="25"/>
        <v>E007ARemove and Replace Existing Catch BasinCW 2130-R12</v>
      </c>
      <c r="L244" s="40">
        <f>MATCH(K244,'[2]Pay Items'!$L$1:$L$643,0)</f>
        <v>441</v>
      </c>
      <c r="M244" s="41" t="str">
        <f t="shared" ca="1" si="22"/>
        <v>F0</v>
      </c>
      <c r="N244" s="41" t="str">
        <f t="shared" ca="1" si="23"/>
        <v>G</v>
      </c>
      <c r="O244" s="41" t="str">
        <f t="shared" ca="1" si="24"/>
        <v>C2</v>
      </c>
    </row>
    <row r="245" spans="1:15" s="60" customFormat="1" ht="30" customHeight="1" x14ac:dyDescent="0.25">
      <c r="A245" s="61" t="s">
        <v>175</v>
      </c>
      <c r="B245" s="68" t="s">
        <v>41</v>
      </c>
      <c r="C245" s="69" t="s">
        <v>176</v>
      </c>
      <c r="D245" s="66"/>
      <c r="E245" s="56" t="s">
        <v>81</v>
      </c>
      <c r="F245" s="78">
        <v>1</v>
      </c>
      <c r="G245" s="194"/>
      <c r="H245" s="58">
        <f>ROUND(G245*F245,2)</f>
        <v>0</v>
      </c>
      <c r="I245" s="83"/>
      <c r="J245" s="38" t="str">
        <f t="shared" ca="1" si="21"/>
        <v/>
      </c>
      <c r="K245" s="39" t="str">
        <f t="shared" si="25"/>
        <v>E007BSD-024each</v>
      </c>
      <c r="L245" s="40">
        <f>MATCH(K245,'[2]Pay Items'!$L$1:$L$643,0)</f>
        <v>442</v>
      </c>
      <c r="M245" s="41" t="str">
        <f t="shared" ca="1" si="22"/>
        <v>F0</v>
      </c>
      <c r="N245" s="41" t="str">
        <f t="shared" ca="1" si="23"/>
        <v>C2</v>
      </c>
      <c r="O245" s="41" t="str">
        <f t="shared" ca="1" si="24"/>
        <v>C2</v>
      </c>
    </row>
    <row r="246" spans="1:15" s="62" customFormat="1" ht="30" customHeight="1" x14ac:dyDescent="0.25">
      <c r="A246" s="61" t="s">
        <v>310</v>
      </c>
      <c r="B246" s="53" t="s">
        <v>362</v>
      </c>
      <c r="C246" s="54" t="s">
        <v>312</v>
      </c>
      <c r="D246" s="66" t="s">
        <v>169</v>
      </c>
      <c r="E246" s="56"/>
      <c r="F246" s="78"/>
      <c r="G246" s="67"/>
      <c r="H246" s="83"/>
      <c r="I246" s="59"/>
      <c r="J246" s="38" t="str">
        <f t="shared" ca="1" si="21"/>
        <v>LOCKED</v>
      </c>
      <c r="K246" s="39" t="str">
        <f t="shared" si="25"/>
        <v>E008Sewer ServiceCW 2130-R12</v>
      </c>
      <c r="L246" s="40">
        <f>MATCH(K246,'[2]Pay Items'!$L$1:$L$643,0)</f>
        <v>446</v>
      </c>
      <c r="M246" s="41" t="str">
        <f t="shared" ca="1" si="22"/>
        <v>F0</v>
      </c>
      <c r="N246" s="41" t="str">
        <f t="shared" ca="1" si="23"/>
        <v>G</v>
      </c>
      <c r="O246" s="41" t="str">
        <f t="shared" ca="1" si="24"/>
        <v>C2</v>
      </c>
    </row>
    <row r="247" spans="1:15" s="62" customFormat="1" ht="30" customHeight="1" x14ac:dyDescent="0.25">
      <c r="A247" s="61" t="s">
        <v>313</v>
      </c>
      <c r="B247" s="68" t="s">
        <v>41</v>
      </c>
      <c r="C247" s="69" t="s">
        <v>314</v>
      </c>
      <c r="D247" s="66"/>
      <c r="E247" s="56"/>
      <c r="F247" s="78"/>
      <c r="G247" s="67"/>
      <c r="H247" s="83"/>
      <c r="I247" s="59" t="s">
        <v>315</v>
      </c>
      <c r="J247" s="38" t="str">
        <f t="shared" ca="1" si="21"/>
        <v>LOCKED</v>
      </c>
      <c r="K247" s="39" t="str">
        <f t="shared" si="25"/>
        <v>E009250 mm, PVC</v>
      </c>
      <c r="L247" s="46" t="e">
        <f>MATCH(K247,'[2]Pay Items'!$L$1:$L$643,0)</f>
        <v>#N/A</v>
      </c>
      <c r="M247" s="41" t="str">
        <f t="shared" ca="1" si="22"/>
        <v>F0</v>
      </c>
      <c r="N247" s="41" t="str">
        <f t="shared" ca="1" si="23"/>
        <v>G</v>
      </c>
      <c r="O247" s="41" t="str">
        <f t="shared" ca="1" si="24"/>
        <v>C2</v>
      </c>
    </row>
    <row r="248" spans="1:15" s="62" customFormat="1" ht="30" customHeight="1" x14ac:dyDescent="0.25">
      <c r="A248" s="61" t="s">
        <v>316</v>
      </c>
      <c r="B248" s="74" t="s">
        <v>96</v>
      </c>
      <c r="C248" s="75" t="s">
        <v>317</v>
      </c>
      <c r="D248" s="66"/>
      <c r="E248" s="56" t="s">
        <v>117</v>
      </c>
      <c r="F248" s="78">
        <v>4</v>
      </c>
      <c r="G248" s="194"/>
      <c r="H248" s="58">
        <f>ROUND(G248*F248,2)</f>
        <v>0</v>
      </c>
      <c r="I248" s="59" t="s">
        <v>318</v>
      </c>
      <c r="J248" s="38" t="str">
        <f t="shared" ca="1" si="21"/>
        <v/>
      </c>
      <c r="K248" s="39" t="str">
        <f t="shared" si="25"/>
        <v>E010In a Trench, Class B Type 3 Bedding, Class 2 Backfillm</v>
      </c>
      <c r="L248" s="46" t="e">
        <f>MATCH(K248,'[2]Pay Items'!$L$1:$L$643,0)</f>
        <v>#N/A</v>
      </c>
      <c r="M248" s="41" t="str">
        <f t="shared" ca="1" si="22"/>
        <v>F0</v>
      </c>
      <c r="N248" s="41" t="str">
        <f t="shared" ca="1" si="23"/>
        <v>C2</v>
      </c>
      <c r="O248" s="41" t="str">
        <f t="shared" ca="1" si="24"/>
        <v>C2</v>
      </c>
    </row>
    <row r="249" spans="1:15" s="62" customFormat="1" ht="30" customHeight="1" x14ac:dyDescent="0.25">
      <c r="A249" s="61" t="s">
        <v>177</v>
      </c>
      <c r="B249" s="53" t="s">
        <v>363</v>
      </c>
      <c r="C249" s="54" t="s">
        <v>179</v>
      </c>
      <c r="D249" s="66" t="s">
        <v>169</v>
      </c>
      <c r="E249" s="56" t="s">
        <v>117</v>
      </c>
      <c r="F249" s="78">
        <v>12</v>
      </c>
      <c r="G249" s="194"/>
      <c r="H249" s="58">
        <f>ROUND(G249*F249,2)</f>
        <v>0</v>
      </c>
      <c r="I249" s="59"/>
      <c r="J249" s="38" t="str">
        <f t="shared" ca="1" si="21"/>
        <v/>
      </c>
      <c r="K249" s="39" t="str">
        <f t="shared" si="25"/>
        <v>E012Drainage Connection PipeCW 2130-R12m</v>
      </c>
      <c r="L249" s="40">
        <f>MATCH(K249,'[2]Pay Items'!$L$1:$L$643,0)</f>
        <v>451</v>
      </c>
      <c r="M249" s="41" t="str">
        <f t="shared" ca="1" si="22"/>
        <v>F0</v>
      </c>
      <c r="N249" s="41" t="str">
        <f t="shared" ca="1" si="23"/>
        <v>C2</v>
      </c>
      <c r="O249" s="41" t="str">
        <f t="shared" ca="1" si="24"/>
        <v>C2</v>
      </c>
    </row>
    <row r="250" spans="1:15" s="106" customFormat="1" ht="30" customHeight="1" x14ac:dyDescent="0.25">
      <c r="A250" s="61" t="s">
        <v>189</v>
      </c>
      <c r="B250" s="53" t="s">
        <v>364</v>
      </c>
      <c r="C250" s="105" t="s">
        <v>191</v>
      </c>
      <c r="D250" s="87" t="s">
        <v>242</v>
      </c>
      <c r="E250" s="56"/>
      <c r="F250" s="78"/>
      <c r="G250" s="67"/>
      <c r="H250" s="83"/>
      <c r="I250" s="59"/>
      <c r="J250" s="38" t="str">
        <f t="shared" ca="1" si="21"/>
        <v>LOCKED</v>
      </c>
      <c r="K250" s="39" t="str">
        <f t="shared" si="25"/>
        <v>E023Frames &amp; CoversCW 3210-R8</v>
      </c>
      <c r="L250" s="46" t="e">
        <f>MATCH(K250,'[2]Pay Items'!$L$1:$L$643,0)</f>
        <v>#N/A</v>
      </c>
      <c r="M250" s="41" t="str">
        <f t="shared" ca="1" si="22"/>
        <v>F0</v>
      </c>
      <c r="N250" s="41" t="str">
        <f t="shared" ca="1" si="23"/>
        <v>G</v>
      </c>
      <c r="O250" s="41" t="str">
        <f t="shared" ca="1" si="24"/>
        <v>C2</v>
      </c>
    </row>
    <row r="251" spans="1:15" s="62" customFormat="1" ht="30" customHeight="1" x14ac:dyDescent="0.25">
      <c r="A251" s="61" t="s">
        <v>193</v>
      </c>
      <c r="B251" s="68" t="s">
        <v>41</v>
      </c>
      <c r="C251" s="69" t="s">
        <v>194</v>
      </c>
      <c r="D251" s="66"/>
      <c r="E251" s="56" t="s">
        <v>81</v>
      </c>
      <c r="F251" s="78">
        <v>6</v>
      </c>
      <c r="G251" s="194"/>
      <c r="H251" s="58">
        <f>ROUND(G251*F251,2)</f>
        <v>0</v>
      </c>
      <c r="I251" s="71"/>
      <c r="J251" s="38" t="str">
        <f t="shared" ca="1" si="21"/>
        <v/>
      </c>
      <c r="K251" s="39" t="str">
        <f t="shared" si="25"/>
        <v>E024AP-006 - Standard Frame for Manhole and Catch Basineach</v>
      </c>
      <c r="L251" s="40">
        <f>MATCH(K251,'[2]Pay Items'!$L$1:$L$643,0)</f>
        <v>501</v>
      </c>
      <c r="M251" s="41" t="str">
        <f t="shared" ca="1" si="22"/>
        <v>F0</v>
      </c>
      <c r="N251" s="41" t="str">
        <f t="shared" ca="1" si="23"/>
        <v>C2</v>
      </c>
      <c r="O251" s="41" t="str">
        <f t="shared" ca="1" si="24"/>
        <v>C2</v>
      </c>
    </row>
    <row r="252" spans="1:15" s="62" customFormat="1" ht="30" customHeight="1" x14ac:dyDescent="0.25">
      <c r="A252" s="61" t="s">
        <v>195</v>
      </c>
      <c r="B252" s="68" t="s">
        <v>49</v>
      </c>
      <c r="C252" s="69" t="s">
        <v>196</v>
      </c>
      <c r="D252" s="66"/>
      <c r="E252" s="56" t="s">
        <v>81</v>
      </c>
      <c r="F252" s="78">
        <v>4</v>
      </c>
      <c r="G252" s="194"/>
      <c r="H252" s="58">
        <f>ROUND(G252*F252,2)</f>
        <v>0</v>
      </c>
      <c r="I252" s="71"/>
      <c r="J252" s="38" t="str">
        <f t="shared" ca="1" si="21"/>
        <v/>
      </c>
      <c r="K252" s="39" t="str">
        <f t="shared" si="25"/>
        <v>E025AP-007 - Standard Solid Cover for Standard Frameeach</v>
      </c>
      <c r="L252" s="40">
        <f>MATCH(K252,'[2]Pay Items'!$L$1:$L$643,0)</f>
        <v>502</v>
      </c>
      <c r="M252" s="41" t="str">
        <f t="shared" ca="1" si="22"/>
        <v>F0</v>
      </c>
      <c r="N252" s="41" t="str">
        <f t="shared" ca="1" si="23"/>
        <v>C2</v>
      </c>
      <c r="O252" s="41" t="str">
        <f t="shared" ca="1" si="24"/>
        <v>C2</v>
      </c>
    </row>
    <row r="253" spans="1:15" s="62" customFormat="1" ht="30" customHeight="1" x14ac:dyDescent="0.25">
      <c r="A253" s="61" t="s">
        <v>197</v>
      </c>
      <c r="B253" s="68" t="s">
        <v>52</v>
      </c>
      <c r="C253" s="69" t="s">
        <v>198</v>
      </c>
      <c r="D253" s="66"/>
      <c r="E253" s="56" t="s">
        <v>81</v>
      </c>
      <c r="F253" s="78">
        <v>2</v>
      </c>
      <c r="G253" s="194"/>
      <c r="H253" s="58">
        <f>ROUND(G253*F253,2)</f>
        <v>0</v>
      </c>
      <c r="I253" s="71"/>
      <c r="J253" s="38" t="str">
        <f t="shared" ca="1" si="21"/>
        <v/>
      </c>
      <c r="K253" s="39" t="str">
        <f t="shared" si="25"/>
        <v>E026AP-008 - Standard Grated Cover for Standard Frameeach</v>
      </c>
      <c r="L253" s="40">
        <f>MATCH(K253,'[2]Pay Items'!$L$1:$L$643,0)</f>
        <v>503</v>
      </c>
      <c r="M253" s="41" t="str">
        <f t="shared" ca="1" si="22"/>
        <v>F0</v>
      </c>
      <c r="N253" s="41" t="str">
        <f t="shared" ca="1" si="23"/>
        <v>C2</v>
      </c>
      <c r="O253" s="41" t="str">
        <f t="shared" ca="1" si="24"/>
        <v>C2</v>
      </c>
    </row>
    <row r="254" spans="1:15" s="62" customFormat="1" ht="30" customHeight="1" x14ac:dyDescent="0.25">
      <c r="A254" s="61" t="s">
        <v>199</v>
      </c>
      <c r="B254" s="68" t="s">
        <v>55</v>
      </c>
      <c r="C254" s="97" t="s">
        <v>200</v>
      </c>
      <c r="D254" s="66"/>
      <c r="E254" s="56" t="s">
        <v>81</v>
      </c>
      <c r="F254" s="78">
        <v>1</v>
      </c>
      <c r="G254" s="194"/>
      <c r="H254" s="58">
        <f>ROUND(G254*F254,2)</f>
        <v>0</v>
      </c>
      <c r="I254" s="71"/>
      <c r="J254" s="38" t="str">
        <f t="shared" ca="1" si="21"/>
        <v/>
      </c>
      <c r="K254" s="39" t="str">
        <f t="shared" si="25"/>
        <v>E028AP-011 - Barrier Curb and Gutter Frameeach</v>
      </c>
      <c r="L254" s="46">
        <f>MATCH(K254,'[2]Pay Items'!$L$1:$L$643,0)</f>
        <v>506</v>
      </c>
      <c r="M254" s="41" t="str">
        <f t="shared" ca="1" si="22"/>
        <v>F0</v>
      </c>
      <c r="N254" s="41" t="str">
        <f t="shared" ca="1" si="23"/>
        <v>C2</v>
      </c>
      <c r="O254" s="41" t="str">
        <f t="shared" ca="1" si="24"/>
        <v>C2</v>
      </c>
    </row>
    <row r="255" spans="1:15" s="62" customFormat="1" ht="30" customHeight="1" x14ac:dyDescent="0.25">
      <c r="A255" s="61" t="s">
        <v>201</v>
      </c>
      <c r="B255" s="68" t="s">
        <v>202</v>
      </c>
      <c r="C255" s="97" t="s">
        <v>203</v>
      </c>
      <c r="D255" s="66"/>
      <c r="E255" s="56" t="s">
        <v>81</v>
      </c>
      <c r="F255" s="78">
        <v>1</v>
      </c>
      <c r="G255" s="194"/>
      <c r="H255" s="58">
        <f>ROUND(G255*F255,2)</f>
        <v>0</v>
      </c>
      <c r="I255" s="71"/>
      <c r="J255" s="38" t="str">
        <f t="shared" ca="1" si="21"/>
        <v/>
      </c>
      <c r="K255" s="39" t="str">
        <f t="shared" si="25"/>
        <v>E029AP-012 - Barrier Curb and Gutter Covereach</v>
      </c>
      <c r="L255" s="46">
        <f>MATCH(K255,'[2]Pay Items'!$L$1:$L$643,0)</f>
        <v>507</v>
      </c>
      <c r="M255" s="41" t="str">
        <f t="shared" ca="1" si="22"/>
        <v>F0</v>
      </c>
      <c r="N255" s="41" t="str">
        <f t="shared" ca="1" si="23"/>
        <v>C2</v>
      </c>
      <c r="O255" s="41" t="str">
        <f t="shared" ca="1" si="24"/>
        <v>C2</v>
      </c>
    </row>
    <row r="256" spans="1:15" s="106" customFormat="1" ht="30" customHeight="1" x14ac:dyDescent="0.25">
      <c r="A256" s="61" t="s">
        <v>216</v>
      </c>
      <c r="B256" s="53" t="s">
        <v>365</v>
      </c>
      <c r="C256" s="119" t="s">
        <v>218</v>
      </c>
      <c r="D256" s="66" t="s">
        <v>169</v>
      </c>
      <c r="E256" s="56"/>
      <c r="F256" s="78"/>
      <c r="G256" s="67"/>
      <c r="H256" s="83"/>
      <c r="I256" s="59"/>
      <c r="J256" s="38" t="str">
        <f t="shared" ca="1" si="21"/>
        <v>LOCKED</v>
      </c>
      <c r="K256" s="39" t="str">
        <f t="shared" si="25"/>
        <v>E034Connecting to Existing Catch BasinCW 2130-R12</v>
      </c>
      <c r="L256" s="40">
        <f>MATCH(K256,'[2]Pay Items'!$L$1:$L$643,0)</f>
        <v>519</v>
      </c>
      <c r="M256" s="41" t="str">
        <f t="shared" ca="1" si="22"/>
        <v>F0</v>
      </c>
      <c r="N256" s="41" t="str">
        <f t="shared" ca="1" si="23"/>
        <v>G</v>
      </c>
      <c r="O256" s="41" t="str">
        <f t="shared" ca="1" si="24"/>
        <v>C2</v>
      </c>
    </row>
    <row r="257" spans="1:15" s="106" customFormat="1" ht="30" customHeight="1" x14ac:dyDescent="0.25">
      <c r="A257" s="61" t="s">
        <v>219</v>
      </c>
      <c r="B257" s="68" t="s">
        <v>41</v>
      </c>
      <c r="C257" s="69" t="s">
        <v>220</v>
      </c>
      <c r="D257" s="66"/>
      <c r="E257" s="56" t="s">
        <v>81</v>
      </c>
      <c r="F257" s="78">
        <v>3</v>
      </c>
      <c r="G257" s="194"/>
      <c r="H257" s="58">
        <f>ROUND(G257*F257,2)</f>
        <v>0</v>
      </c>
      <c r="I257" s="59" t="s">
        <v>221</v>
      </c>
      <c r="J257" s="38" t="str">
        <f t="shared" ca="1" si="21"/>
        <v/>
      </c>
      <c r="K257" s="39" t="str">
        <f t="shared" si="25"/>
        <v>E035250 mm Drainage Connection Pipeeach</v>
      </c>
      <c r="L257" s="40">
        <f>MATCH(K257,'[2]Pay Items'!$L$1:$L$643,0)</f>
        <v>522</v>
      </c>
      <c r="M257" s="41" t="str">
        <f t="shared" ca="1" si="22"/>
        <v>F0</v>
      </c>
      <c r="N257" s="41" t="str">
        <f t="shared" ca="1" si="23"/>
        <v>C2</v>
      </c>
      <c r="O257" s="41" t="str">
        <f t="shared" ca="1" si="24"/>
        <v>C2</v>
      </c>
    </row>
    <row r="258" spans="1:15" s="106" customFormat="1" ht="30" customHeight="1" x14ac:dyDescent="0.25">
      <c r="A258" s="61" t="s">
        <v>222</v>
      </c>
      <c r="B258" s="53" t="s">
        <v>366</v>
      </c>
      <c r="C258" s="119" t="s">
        <v>224</v>
      </c>
      <c r="D258" s="66" t="s">
        <v>169</v>
      </c>
      <c r="E258" s="56"/>
      <c r="F258" s="78"/>
      <c r="G258" s="67"/>
      <c r="H258" s="83"/>
      <c r="I258" s="59"/>
      <c r="J258" s="38" t="str">
        <f t="shared" ca="1" si="21"/>
        <v>LOCKED</v>
      </c>
      <c r="K258" s="39" t="str">
        <f t="shared" si="25"/>
        <v>E042Connecting New Sewer Service to Existing Sewer ServiceCW 2130-R12</v>
      </c>
      <c r="L258" s="40">
        <f>MATCH(K258,'[2]Pay Items'!$L$1:$L$643,0)</f>
        <v>539</v>
      </c>
      <c r="M258" s="41" t="str">
        <f t="shared" ca="1" si="22"/>
        <v>F0</v>
      </c>
      <c r="N258" s="41" t="str">
        <f t="shared" ca="1" si="23"/>
        <v>G</v>
      </c>
      <c r="O258" s="41" t="str">
        <f t="shared" ca="1" si="24"/>
        <v>C2</v>
      </c>
    </row>
    <row r="259" spans="1:15" s="106" customFormat="1" ht="30" customHeight="1" x14ac:dyDescent="0.25">
      <c r="A259" s="61" t="s">
        <v>225</v>
      </c>
      <c r="B259" s="68" t="s">
        <v>41</v>
      </c>
      <c r="C259" s="69" t="s">
        <v>185</v>
      </c>
      <c r="D259" s="66"/>
      <c r="E259" s="56" t="s">
        <v>81</v>
      </c>
      <c r="F259" s="78">
        <v>3</v>
      </c>
      <c r="G259" s="194"/>
      <c r="H259" s="58">
        <f>ROUND(G259*F259,2)</f>
        <v>0</v>
      </c>
      <c r="I259" s="59" t="s">
        <v>226</v>
      </c>
      <c r="J259" s="38" t="str">
        <f t="shared" ca="1" si="21"/>
        <v/>
      </c>
      <c r="K259" s="39" t="str">
        <f t="shared" si="25"/>
        <v>E043250 mmeach</v>
      </c>
      <c r="L259" s="46" t="e">
        <f>MATCH(K259,'[2]Pay Items'!$L$1:$L$643,0)</f>
        <v>#N/A</v>
      </c>
      <c r="M259" s="41" t="str">
        <f t="shared" ca="1" si="22"/>
        <v>F0</v>
      </c>
      <c r="N259" s="41" t="str">
        <f t="shared" ca="1" si="23"/>
        <v>C2</v>
      </c>
      <c r="O259" s="41" t="str">
        <f t="shared" ca="1" si="24"/>
        <v>C2</v>
      </c>
    </row>
    <row r="260" spans="1:15" s="62" customFormat="1" ht="30" customHeight="1" x14ac:dyDescent="0.25">
      <c r="A260" s="61" t="s">
        <v>230</v>
      </c>
      <c r="B260" s="53" t="s">
        <v>367</v>
      </c>
      <c r="C260" s="54" t="s">
        <v>232</v>
      </c>
      <c r="D260" s="66" t="s">
        <v>169</v>
      </c>
      <c r="E260" s="56" t="s">
        <v>81</v>
      </c>
      <c r="F260" s="78">
        <v>5</v>
      </c>
      <c r="G260" s="194"/>
      <c r="H260" s="58">
        <f>ROUND(G260*F260,2)</f>
        <v>0</v>
      </c>
      <c r="I260" s="59"/>
      <c r="J260" s="38" t="str">
        <f t="shared" ca="1" si="21"/>
        <v/>
      </c>
      <c r="K260" s="39" t="str">
        <f t="shared" si="25"/>
        <v>E050Abandoning Existing Drainage InletsCW 2130-R12each</v>
      </c>
      <c r="L260" s="40">
        <f>MATCH(K260,'[2]Pay Items'!$L$1:$L$643,0)</f>
        <v>547</v>
      </c>
      <c r="M260" s="41" t="str">
        <f t="shared" ca="1" si="22"/>
        <v>F0</v>
      </c>
      <c r="N260" s="41" t="str">
        <f t="shared" ca="1" si="23"/>
        <v>C2</v>
      </c>
      <c r="O260" s="41" t="str">
        <f t="shared" ca="1" si="24"/>
        <v>C2</v>
      </c>
    </row>
    <row r="261" spans="1:15" s="62" customFormat="1" ht="30" customHeight="1" x14ac:dyDescent="0.25">
      <c r="A261" s="61" t="s">
        <v>233</v>
      </c>
      <c r="B261" s="53" t="s">
        <v>368</v>
      </c>
      <c r="C261" s="54" t="s">
        <v>235</v>
      </c>
      <c r="D261" s="66" t="s">
        <v>236</v>
      </c>
      <c r="E261" s="56" t="s">
        <v>81</v>
      </c>
      <c r="F261" s="78">
        <v>7</v>
      </c>
      <c r="G261" s="194"/>
      <c r="H261" s="58">
        <f>ROUND(G261*F261,2)</f>
        <v>0</v>
      </c>
      <c r="I261" s="59" t="s">
        <v>237</v>
      </c>
      <c r="J261" s="38" t="str">
        <f t="shared" ca="1" si="21"/>
        <v/>
      </c>
      <c r="K261" s="39" t="str">
        <f t="shared" si="25"/>
        <v>E050ACatch Basin CleaningCW 2140-R3each</v>
      </c>
      <c r="L261" s="40">
        <f>MATCH(K261,'[2]Pay Items'!$L$1:$L$643,0)</f>
        <v>548</v>
      </c>
      <c r="M261" s="41" t="str">
        <f t="shared" ca="1" si="22"/>
        <v>F0</v>
      </c>
      <c r="N261" s="41" t="str">
        <f t="shared" ca="1" si="23"/>
        <v>C2</v>
      </c>
      <c r="O261" s="41" t="str">
        <f t="shared" ca="1" si="24"/>
        <v>C2</v>
      </c>
    </row>
    <row r="262" spans="1:15" ht="40.200000000000003" customHeight="1" x14ac:dyDescent="0.25">
      <c r="A262" s="34"/>
      <c r="B262" s="122"/>
      <c r="C262" s="63" t="s">
        <v>238</v>
      </c>
      <c r="D262" s="49"/>
      <c r="E262" s="82"/>
      <c r="F262" s="50"/>
      <c r="G262" s="34"/>
      <c r="H262" s="51"/>
      <c r="J262" s="38" t="str">
        <f t="shared" ref="J262:J325" ca="1" si="27">IF(CELL("protect",$G262)=1, "LOCKED", "")</f>
        <v>LOCKED</v>
      </c>
      <c r="K262" s="39" t="str">
        <f t="shared" si="25"/>
        <v>ADJUSTMENTS</v>
      </c>
      <c r="L262" s="40">
        <f>MATCH(K262,'[2]Pay Items'!$L$1:$L$643,0)</f>
        <v>580</v>
      </c>
      <c r="M262" s="41" t="str">
        <f t="shared" ref="M262:M325" ca="1" si="28">CELL("format",$F262)</f>
        <v>G</v>
      </c>
      <c r="N262" s="41" t="str">
        <f t="shared" ref="N262:N325" ca="1" si="29">CELL("format",$G262)</f>
        <v>C2</v>
      </c>
      <c r="O262" s="41" t="str">
        <f t="shared" ref="O262:O325" ca="1" si="30">CELL("format",$H262)</f>
        <v>C2</v>
      </c>
    </row>
    <row r="263" spans="1:15" s="62" customFormat="1" ht="30" customHeight="1" x14ac:dyDescent="0.25">
      <c r="A263" s="61" t="s">
        <v>239</v>
      </c>
      <c r="B263" s="53" t="s">
        <v>369</v>
      </c>
      <c r="C263" s="86" t="s">
        <v>241</v>
      </c>
      <c r="D263" s="66" t="s">
        <v>242</v>
      </c>
      <c r="E263" s="56" t="s">
        <v>81</v>
      </c>
      <c r="F263" s="78">
        <v>6</v>
      </c>
      <c r="G263" s="194"/>
      <c r="H263" s="58">
        <f>ROUND(G263*F263,2)</f>
        <v>0</v>
      </c>
      <c r="I263" s="59"/>
      <c r="J263" s="38" t="str">
        <f t="shared" ca="1" si="27"/>
        <v/>
      </c>
      <c r="K263" s="39" t="str">
        <f t="shared" ref="K263:K326" si="31">CLEAN(CONCATENATE(TRIM($A263),TRIM($C263),IF(LEFT($D263)&lt;&gt;"E",TRIM($D263),),TRIM($E263)))</f>
        <v>F001Adjustment of Manholes/Catch Basins FramesCW 3210-R8each</v>
      </c>
      <c r="L263" s="46">
        <f>MATCH(K263,'[2]Pay Items'!$L$1:$L$643,0)</f>
        <v>581</v>
      </c>
      <c r="M263" s="41" t="str">
        <f t="shared" ca="1" si="28"/>
        <v>F0</v>
      </c>
      <c r="N263" s="41" t="str">
        <f t="shared" ca="1" si="29"/>
        <v>C2</v>
      </c>
      <c r="O263" s="41" t="str">
        <f t="shared" ca="1" si="30"/>
        <v>C2</v>
      </c>
    </row>
    <row r="264" spans="1:15" s="62" customFormat="1" ht="30" customHeight="1" x14ac:dyDescent="0.25">
      <c r="A264" s="61" t="s">
        <v>243</v>
      </c>
      <c r="B264" s="53" t="s">
        <v>370</v>
      </c>
      <c r="C264" s="54" t="s">
        <v>245</v>
      </c>
      <c r="D264" s="66" t="s">
        <v>169</v>
      </c>
      <c r="E264" s="56"/>
      <c r="F264" s="78"/>
      <c r="G264" s="79"/>
      <c r="H264" s="83"/>
      <c r="I264" s="59"/>
      <c r="J264" s="38" t="str">
        <f t="shared" ca="1" si="27"/>
        <v>LOCKED</v>
      </c>
      <c r="K264" s="39" t="str">
        <f t="shared" si="31"/>
        <v>F002Replacing Existing RisersCW 2130-R12</v>
      </c>
      <c r="L264" s="40">
        <f>MATCH(K264,'[2]Pay Items'!$L$1:$L$643,0)</f>
        <v>582</v>
      </c>
      <c r="M264" s="41" t="str">
        <f t="shared" ca="1" si="28"/>
        <v>F0</v>
      </c>
      <c r="N264" s="41" t="str">
        <f t="shared" ca="1" si="29"/>
        <v>C2</v>
      </c>
      <c r="O264" s="41" t="str">
        <f t="shared" ca="1" si="30"/>
        <v>C2</v>
      </c>
    </row>
    <row r="265" spans="1:15" s="62" customFormat="1" ht="30" customHeight="1" x14ac:dyDescent="0.25">
      <c r="A265" s="61" t="s">
        <v>246</v>
      </c>
      <c r="B265" s="68" t="s">
        <v>41</v>
      </c>
      <c r="C265" s="69" t="s">
        <v>247</v>
      </c>
      <c r="D265" s="66"/>
      <c r="E265" s="56" t="s">
        <v>248</v>
      </c>
      <c r="F265" s="123">
        <v>1</v>
      </c>
      <c r="G265" s="194"/>
      <c r="H265" s="58">
        <f>ROUND(G265*F265,2)</f>
        <v>0</v>
      </c>
      <c r="I265" s="59"/>
      <c r="J265" s="38" t="str">
        <f t="shared" ca="1" si="27"/>
        <v/>
      </c>
      <c r="K265" s="39" t="str">
        <f t="shared" si="31"/>
        <v>F002APre-cast Concrete Risersvert. m</v>
      </c>
      <c r="L265" s="40">
        <f>MATCH(K265,'[2]Pay Items'!$L$1:$L$643,0)</f>
        <v>583</v>
      </c>
      <c r="M265" s="41" t="str">
        <f t="shared" ca="1" si="28"/>
        <v>F1</v>
      </c>
      <c r="N265" s="41" t="str">
        <f t="shared" ca="1" si="29"/>
        <v>C2</v>
      </c>
      <c r="O265" s="41" t="str">
        <f t="shared" ca="1" si="30"/>
        <v>C2</v>
      </c>
    </row>
    <row r="266" spans="1:15" s="62" customFormat="1" ht="30" customHeight="1" x14ac:dyDescent="0.25">
      <c r="A266" s="61" t="s">
        <v>249</v>
      </c>
      <c r="B266" s="68" t="s">
        <v>49</v>
      </c>
      <c r="C266" s="69" t="s">
        <v>250</v>
      </c>
      <c r="D266" s="66"/>
      <c r="E266" s="56" t="s">
        <v>248</v>
      </c>
      <c r="F266" s="123">
        <v>1</v>
      </c>
      <c r="G266" s="194"/>
      <c r="H266" s="58">
        <f>ROUND(G266*F266,2)</f>
        <v>0</v>
      </c>
      <c r="I266" s="59"/>
      <c r="J266" s="38" t="str">
        <f t="shared" ca="1" si="27"/>
        <v/>
      </c>
      <c r="K266" s="39" t="str">
        <f t="shared" si="31"/>
        <v>F002BBrick Risersvert. m</v>
      </c>
      <c r="L266" s="40">
        <f>MATCH(K266,'[2]Pay Items'!$L$1:$L$643,0)</f>
        <v>584</v>
      </c>
      <c r="M266" s="41" t="str">
        <f t="shared" ca="1" si="28"/>
        <v>F1</v>
      </c>
      <c r="N266" s="41" t="str">
        <f t="shared" ca="1" si="29"/>
        <v>C2</v>
      </c>
      <c r="O266" s="41" t="str">
        <f t="shared" ca="1" si="30"/>
        <v>C2</v>
      </c>
    </row>
    <row r="267" spans="1:15" s="60" customFormat="1" ht="30" customHeight="1" x14ac:dyDescent="0.25">
      <c r="A267" s="61" t="s">
        <v>251</v>
      </c>
      <c r="B267" s="53" t="s">
        <v>371</v>
      </c>
      <c r="C267" s="86" t="s">
        <v>253</v>
      </c>
      <c r="D267" s="66" t="s">
        <v>242</v>
      </c>
      <c r="E267" s="56"/>
      <c r="F267" s="78"/>
      <c r="G267" s="67"/>
      <c r="H267" s="83"/>
      <c r="I267" s="59"/>
      <c r="J267" s="38" t="str">
        <f t="shared" ca="1" si="27"/>
        <v>LOCKED</v>
      </c>
      <c r="K267" s="39" t="str">
        <f t="shared" si="31"/>
        <v>F003Lifter Rings (AP-010)CW 3210-R8</v>
      </c>
      <c r="L267" s="46">
        <f>MATCH(K267,'[2]Pay Items'!$L$1:$L$643,0)</f>
        <v>586</v>
      </c>
      <c r="M267" s="41" t="str">
        <f t="shared" ca="1" si="28"/>
        <v>F0</v>
      </c>
      <c r="N267" s="41" t="str">
        <f t="shared" ca="1" si="29"/>
        <v>G</v>
      </c>
      <c r="O267" s="41" t="str">
        <f t="shared" ca="1" si="30"/>
        <v>C2</v>
      </c>
    </row>
    <row r="268" spans="1:15" s="62" customFormat="1" ht="30" customHeight="1" x14ac:dyDescent="0.25">
      <c r="A268" s="61" t="s">
        <v>256</v>
      </c>
      <c r="B268" s="68" t="s">
        <v>41</v>
      </c>
      <c r="C268" s="69" t="s">
        <v>257</v>
      </c>
      <c r="D268" s="66"/>
      <c r="E268" s="56" t="s">
        <v>81</v>
      </c>
      <c r="F268" s="78">
        <v>5</v>
      </c>
      <c r="G268" s="194"/>
      <c r="H268" s="58">
        <f t="shared" ref="H268:H273" si="32">ROUND(G268*F268,2)</f>
        <v>0</v>
      </c>
      <c r="I268" s="59"/>
      <c r="J268" s="38" t="str">
        <f t="shared" ca="1" si="27"/>
        <v/>
      </c>
      <c r="K268" s="39" t="str">
        <f t="shared" si="31"/>
        <v>F00551 mmeach</v>
      </c>
      <c r="L268" s="40">
        <f>MATCH(K268,'[2]Pay Items'!$L$1:$L$643,0)</f>
        <v>588</v>
      </c>
      <c r="M268" s="41" t="str">
        <f t="shared" ca="1" si="28"/>
        <v>F0</v>
      </c>
      <c r="N268" s="41" t="str">
        <f t="shared" ca="1" si="29"/>
        <v>C2</v>
      </c>
      <c r="O268" s="41" t="str">
        <f t="shared" ca="1" si="30"/>
        <v>C2</v>
      </c>
    </row>
    <row r="269" spans="1:15" s="62" customFormat="1" ht="30" customHeight="1" x14ac:dyDescent="0.25">
      <c r="A269" s="61" t="s">
        <v>258</v>
      </c>
      <c r="B269" s="68" t="s">
        <v>49</v>
      </c>
      <c r="C269" s="69" t="s">
        <v>259</v>
      </c>
      <c r="D269" s="66"/>
      <c r="E269" s="56" t="s">
        <v>81</v>
      </c>
      <c r="F269" s="78">
        <v>3</v>
      </c>
      <c r="G269" s="194"/>
      <c r="H269" s="58">
        <f t="shared" si="32"/>
        <v>0</v>
      </c>
      <c r="I269" s="59"/>
      <c r="J269" s="38" t="str">
        <f t="shared" ca="1" si="27"/>
        <v/>
      </c>
      <c r="K269" s="39" t="str">
        <f t="shared" si="31"/>
        <v>F00776 mmeach</v>
      </c>
      <c r="L269" s="40">
        <f>MATCH(K269,'[2]Pay Items'!$L$1:$L$643,0)</f>
        <v>590</v>
      </c>
      <c r="M269" s="41" t="str">
        <f t="shared" ca="1" si="28"/>
        <v>F0</v>
      </c>
      <c r="N269" s="41" t="str">
        <f t="shared" ca="1" si="29"/>
        <v>C2</v>
      </c>
      <c r="O269" s="41" t="str">
        <f t="shared" ca="1" si="30"/>
        <v>C2</v>
      </c>
    </row>
    <row r="270" spans="1:15" s="60" customFormat="1" ht="30" customHeight="1" x14ac:dyDescent="0.25">
      <c r="A270" s="61" t="s">
        <v>260</v>
      </c>
      <c r="B270" s="53" t="s">
        <v>372</v>
      </c>
      <c r="C270" s="54" t="s">
        <v>262</v>
      </c>
      <c r="D270" s="66" t="s">
        <v>242</v>
      </c>
      <c r="E270" s="56" t="s">
        <v>81</v>
      </c>
      <c r="F270" s="78">
        <v>8</v>
      </c>
      <c r="G270" s="194"/>
      <c r="H270" s="58">
        <f t="shared" si="32"/>
        <v>0</v>
      </c>
      <c r="I270" s="59"/>
      <c r="J270" s="38" t="str">
        <f t="shared" ca="1" si="27"/>
        <v/>
      </c>
      <c r="K270" s="39" t="str">
        <f t="shared" si="31"/>
        <v>F009Adjustment of Valve BoxesCW 3210-R8each</v>
      </c>
      <c r="L270" s="40">
        <f>MATCH(K270,'[2]Pay Items'!$L$1:$L$643,0)</f>
        <v>592</v>
      </c>
      <c r="M270" s="41" t="str">
        <f t="shared" ca="1" si="28"/>
        <v>F0</v>
      </c>
      <c r="N270" s="41" t="str">
        <f t="shared" ca="1" si="29"/>
        <v>C2</v>
      </c>
      <c r="O270" s="41" t="str">
        <f t="shared" ca="1" si="30"/>
        <v>C2</v>
      </c>
    </row>
    <row r="271" spans="1:15" s="60" customFormat="1" ht="30" customHeight="1" x14ac:dyDescent="0.25">
      <c r="A271" s="61" t="s">
        <v>263</v>
      </c>
      <c r="B271" s="53" t="s">
        <v>373</v>
      </c>
      <c r="C271" s="54" t="s">
        <v>265</v>
      </c>
      <c r="D271" s="66" t="s">
        <v>242</v>
      </c>
      <c r="E271" s="56" t="s">
        <v>81</v>
      </c>
      <c r="F271" s="78">
        <v>3</v>
      </c>
      <c r="G271" s="194"/>
      <c r="H271" s="58">
        <f t="shared" si="32"/>
        <v>0</v>
      </c>
      <c r="I271" s="59"/>
      <c r="J271" s="38" t="str">
        <f t="shared" ca="1" si="27"/>
        <v/>
      </c>
      <c r="K271" s="39" t="str">
        <f t="shared" si="31"/>
        <v>F010Valve Box ExtensionsCW 3210-R8each</v>
      </c>
      <c r="L271" s="40">
        <f>MATCH(K271,'[2]Pay Items'!$L$1:$L$643,0)</f>
        <v>593</v>
      </c>
      <c r="M271" s="41" t="str">
        <f t="shared" ca="1" si="28"/>
        <v>F0</v>
      </c>
      <c r="N271" s="41" t="str">
        <f t="shared" ca="1" si="29"/>
        <v>C2</v>
      </c>
      <c r="O271" s="41" t="str">
        <f t="shared" ca="1" si="30"/>
        <v>C2</v>
      </c>
    </row>
    <row r="272" spans="1:15" s="62" customFormat="1" ht="30" customHeight="1" x14ac:dyDescent="0.25">
      <c r="A272" s="61" t="s">
        <v>266</v>
      </c>
      <c r="B272" s="53" t="s">
        <v>374</v>
      </c>
      <c r="C272" s="54" t="s">
        <v>268</v>
      </c>
      <c r="D272" s="66" t="s">
        <v>242</v>
      </c>
      <c r="E272" s="56" t="s">
        <v>81</v>
      </c>
      <c r="F272" s="78">
        <v>4</v>
      </c>
      <c r="G272" s="194"/>
      <c r="H272" s="58">
        <f t="shared" si="32"/>
        <v>0</v>
      </c>
      <c r="I272" s="59"/>
      <c r="J272" s="38" t="str">
        <f t="shared" ca="1" si="27"/>
        <v/>
      </c>
      <c r="K272" s="39" t="str">
        <f t="shared" si="31"/>
        <v>F011Adjustment of Curb Stop BoxesCW 3210-R8each</v>
      </c>
      <c r="L272" s="40">
        <f>MATCH(K272,'[2]Pay Items'!$L$1:$L$643,0)</f>
        <v>594</v>
      </c>
      <c r="M272" s="41" t="str">
        <f t="shared" ca="1" si="28"/>
        <v>F0</v>
      </c>
      <c r="N272" s="41" t="str">
        <f t="shared" ca="1" si="29"/>
        <v>C2</v>
      </c>
      <c r="O272" s="41" t="str">
        <f t="shared" ca="1" si="30"/>
        <v>C2</v>
      </c>
    </row>
    <row r="273" spans="1:15" s="62" customFormat="1" ht="30" customHeight="1" x14ac:dyDescent="0.25">
      <c r="A273" s="61" t="s">
        <v>269</v>
      </c>
      <c r="B273" s="53" t="s">
        <v>375</v>
      </c>
      <c r="C273" s="86" t="s">
        <v>271</v>
      </c>
      <c r="D273" s="66" t="s">
        <v>242</v>
      </c>
      <c r="E273" s="56" t="s">
        <v>81</v>
      </c>
      <c r="F273" s="78">
        <v>1</v>
      </c>
      <c r="G273" s="194"/>
      <c r="H273" s="58">
        <f t="shared" si="32"/>
        <v>0</v>
      </c>
      <c r="I273" s="59"/>
      <c r="J273" s="38" t="str">
        <f t="shared" ca="1" si="27"/>
        <v/>
      </c>
      <c r="K273" s="39" t="str">
        <f t="shared" si="31"/>
        <v>F015Adjustment of Curb and Gutter FramesCW 3210-R8each</v>
      </c>
      <c r="L273" s="46">
        <f>MATCH(K273,'[2]Pay Items'!$L$1:$L$643,0)</f>
        <v>599</v>
      </c>
      <c r="M273" s="41" t="str">
        <f t="shared" ca="1" si="28"/>
        <v>F0</v>
      </c>
      <c r="N273" s="41" t="str">
        <f t="shared" ca="1" si="29"/>
        <v>C2</v>
      </c>
      <c r="O273" s="41" t="str">
        <f t="shared" ca="1" si="30"/>
        <v>C2</v>
      </c>
    </row>
    <row r="274" spans="1:15" ht="40.200000000000003" customHeight="1" x14ac:dyDescent="0.25">
      <c r="A274" s="34"/>
      <c r="B274" s="47"/>
      <c r="C274" s="63" t="s">
        <v>272</v>
      </c>
      <c r="D274" s="49"/>
      <c r="E274" s="64"/>
      <c r="F274" s="49"/>
      <c r="G274" s="34"/>
      <c r="H274" s="51"/>
      <c r="J274" s="38" t="str">
        <f t="shared" ca="1" si="27"/>
        <v>LOCKED</v>
      </c>
      <c r="K274" s="39" t="str">
        <f t="shared" si="31"/>
        <v>LANDSCAPING</v>
      </c>
      <c r="L274" s="40">
        <f>MATCH(K274,'[2]Pay Items'!$L$1:$L$643,0)</f>
        <v>614</v>
      </c>
      <c r="M274" s="41" t="str">
        <f t="shared" ca="1" si="28"/>
        <v>F0</v>
      </c>
      <c r="N274" s="41" t="str">
        <f t="shared" ca="1" si="29"/>
        <v>C2</v>
      </c>
      <c r="O274" s="41" t="str">
        <f t="shared" ca="1" si="30"/>
        <v>C2</v>
      </c>
    </row>
    <row r="275" spans="1:15" s="60" customFormat="1" ht="30" customHeight="1" x14ac:dyDescent="0.25">
      <c r="A275" s="65" t="s">
        <v>273</v>
      </c>
      <c r="B275" s="53" t="s">
        <v>376</v>
      </c>
      <c r="C275" s="54" t="s">
        <v>275</v>
      </c>
      <c r="D275" s="66" t="s">
        <v>276</v>
      </c>
      <c r="E275" s="56"/>
      <c r="F275" s="57"/>
      <c r="G275" s="67"/>
      <c r="H275" s="58"/>
      <c r="I275" s="59"/>
      <c r="J275" s="38" t="str">
        <f t="shared" ca="1" si="27"/>
        <v>LOCKED</v>
      </c>
      <c r="K275" s="39" t="str">
        <f t="shared" si="31"/>
        <v>G001SoddingCW 3510-R9</v>
      </c>
      <c r="L275" s="40">
        <f>MATCH(K275,'[2]Pay Items'!$L$1:$L$643,0)</f>
        <v>615</v>
      </c>
      <c r="M275" s="41" t="str">
        <f t="shared" ca="1" si="28"/>
        <v>F0</v>
      </c>
      <c r="N275" s="41" t="str">
        <f t="shared" ca="1" si="29"/>
        <v>G</v>
      </c>
      <c r="O275" s="41" t="str">
        <f t="shared" ca="1" si="30"/>
        <v>C2</v>
      </c>
    </row>
    <row r="276" spans="1:15" s="62" customFormat="1" ht="30" customHeight="1" x14ac:dyDescent="0.25">
      <c r="A276" s="65" t="s">
        <v>277</v>
      </c>
      <c r="B276" s="68" t="s">
        <v>41</v>
      </c>
      <c r="C276" s="69" t="s">
        <v>278</v>
      </c>
      <c r="D276" s="66"/>
      <c r="E276" s="56" t="s">
        <v>33</v>
      </c>
      <c r="F276" s="57">
        <v>1100</v>
      </c>
      <c r="G276" s="194"/>
      <c r="H276" s="58">
        <f>ROUND(G276*F276,2)</f>
        <v>0</v>
      </c>
      <c r="I276" s="59"/>
      <c r="J276" s="38" t="str">
        <f t="shared" ca="1" si="27"/>
        <v/>
      </c>
      <c r="K276" s="39" t="str">
        <f t="shared" si="31"/>
        <v>G003width &gt; or = 600 mmm²</v>
      </c>
      <c r="L276" s="40">
        <f>MATCH(K276,'[2]Pay Items'!$L$1:$L$643,0)</f>
        <v>617</v>
      </c>
      <c r="M276" s="41" t="str">
        <f t="shared" ca="1" si="28"/>
        <v>F0</v>
      </c>
      <c r="N276" s="41" t="str">
        <f t="shared" ca="1" si="29"/>
        <v>C2</v>
      </c>
      <c r="O276" s="41" t="str">
        <f t="shared" ca="1" si="30"/>
        <v>C2</v>
      </c>
    </row>
    <row r="277" spans="1:15" s="62" customFormat="1" ht="30" customHeight="1" x14ac:dyDescent="0.25">
      <c r="A277" s="65" t="s">
        <v>279</v>
      </c>
      <c r="B277" s="53" t="s">
        <v>377</v>
      </c>
      <c r="C277" s="54" t="s">
        <v>281</v>
      </c>
      <c r="D277" s="66" t="s">
        <v>282</v>
      </c>
      <c r="E277" s="56" t="s">
        <v>33</v>
      </c>
      <c r="F277" s="57">
        <v>50</v>
      </c>
      <c r="G277" s="194"/>
      <c r="H277" s="58">
        <f>ROUND(G277*F277,2)</f>
        <v>0</v>
      </c>
      <c r="I277" s="59"/>
      <c r="J277" s="38" t="str">
        <f t="shared" ca="1" si="27"/>
        <v/>
      </c>
      <c r="K277" s="39" t="str">
        <f t="shared" si="31"/>
        <v>G004SeedingCW 3520-R7m²</v>
      </c>
      <c r="L277" s="40">
        <f>MATCH(K277,'[2]Pay Items'!$L$1:$L$643,0)</f>
        <v>618</v>
      </c>
      <c r="M277" s="41" t="str">
        <f t="shared" ca="1" si="28"/>
        <v>F0</v>
      </c>
      <c r="N277" s="41" t="str">
        <f t="shared" ca="1" si="29"/>
        <v>C2</v>
      </c>
      <c r="O277" s="41" t="str">
        <f t="shared" ca="1" si="30"/>
        <v>C2</v>
      </c>
    </row>
    <row r="278" spans="1:15" ht="30" customHeight="1" thickBot="1" x14ac:dyDescent="0.3">
      <c r="A278" s="128"/>
      <c r="B278" s="125" t="s">
        <v>339</v>
      </c>
      <c r="C278" s="237" t="str">
        <f>C195</f>
        <v>ROSLYN ROAD REHABILITATION - OSBORNE STREET TO EAST END</v>
      </c>
      <c r="D278" s="235"/>
      <c r="E278" s="235"/>
      <c r="F278" s="236"/>
      <c r="G278" s="128" t="s">
        <v>283</v>
      </c>
      <c r="H278" s="128">
        <f>SUM(H195:H277)</f>
        <v>0</v>
      </c>
      <c r="J278" s="38" t="str">
        <f t="shared" ca="1" si="27"/>
        <v>LOCKED</v>
      </c>
      <c r="K278" s="39" t="str">
        <f t="shared" si="31"/>
        <v>ROSLYN ROAD REHABILITATION - OSBORNE STREET TO EAST END</v>
      </c>
      <c r="L278" s="46" t="e">
        <f>MATCH(K278,'[2]Pay Items'!$L$1:$L$643,0)</f>
        <v>#N/A</v>
      </c>
      <c r="M278" s="41" t="str">
        <f t="shared" ca="1" si="28"/>
        <v>G</v>
      </c>
      <c r="N278" s="41" t="str">
        <f t="shared" ca="1" si="29"/>
        <v>C2</v>
      </c>
      <c r="O278" s="41" t="str">
        <f t="shared" ca="1" si="30"/>
        <v>C2</v>
      </c>
    </row>
    <row r="279" spans="1:15" s="45" customFormat="1" ht="30" customHeight="1" thickTop="1" x14ac:dyDescent="0.25">
      <c r="A279" s="42"/>
      <c r="B279" s="43" t="s">
        <v>378</v>
      </c>
      <c r="C279" s="238" t="s">
        <v>379</v>
      </c>
      <c r="D279" s="239"/>
      <c r="E279" s="239"/>
      <c r="F279" s="240"/>
      <c r="G279" s="42"/>
      <c r="H279" s="44"/>
      <c r="J279" s="38" t="str">
        <f t="shared" ca="1" si="27"/>
        <v>LOCKED</v>
      </c>
      <c r="K279" s="39" t="str">
        <f t="shared" si="31"/>
        <v>BRYCE STREET REHABILITATION - RIVER AVENUE TO ROSLYN ROAD</v>
      </c>
      <c r="L279" s="46" t="e">
        <f>MATCH(K279,'[2]Pay Items'!$L$1:$L$643,0)</f>
        <v>#N/A</v>
      </c>
      <c r="M279" s="41" t="str">
        <f t="shared" ca="1" si="28"/>
        <v>G</v>
      </c>
      <c r="N279" s="41" t="str">
        <f t="shared" ca="1" si="29"/>
        <v>C2</v>
      </c>
      <c r="O279" s="41" t="str">
        <f t="shared" ca="1" si="30"/>
        <v>C2</v>
      </c>
    </row>
    <row r="280" spans="1:15" ht="40.200000000000003" customHeight="1" x14ac:dyDescent="0.25">
      <c r="A280" s="34"/>
      <c r="B280" s="47"/>
      <c r="C280" s="48" t="s">
        <v>22</v>
      </c>
      <c r="D280" s="49"/>
      <c r="E280" s="50" t="s">
        <v>23</v>
      </c>
      <c r="F280" s="50" t="s">
        <v>23</v>
      </c>
      <c r="G280" s="34" t="s">
        <v>23</v>
      </c>
      <c r="H280" s="51"/>
      <c r="J280" s="38" t="str">
        <f t="shared" ca="1" si="27"/>
        <v>LOCKED</v>
      </c>
      <c r="K280" s="39" t="str">
        <f t="shared" si="31"/>
        <v>EARTH AND BASE WORKS</v>
      </c>
      <c r="L280" s="40">
        <f>MATCH(K280,'[2]Pay Items'!$L$1:$L$643,0)</f>
        <v>3</v>
      </c>
      <c r="M280" s="41" t="str">
        <f t="shared" ca="1" si="28"/>
        <v>G</v>
      </c>
      <c r="N280" s="41" t="str">
        <f t="shared" ca="1" si="29"/>
        <v>C2</v>
      </c>
      <c r="O280" s="41" t="str">
        <f t="shared" ca="1" si="30"/>
        <v>C2</v>
      </c>
    </row>
    <row r="281" spans="1:15" s="60" customFormat="1" ht="30" customHeight="1" x14ac:dyDescent="0.25">
      <c r="A281" s="52" t="s">
        <v>24</v>
      </c>
      <c r="B281" s="53" t="s">
        <v>380</v>
      </c>
      <c r="C281" s="54" t="s">
        <v>26</v>
      </c>
      <c r="D281" s="55" t="s">
        <v>27</v>
      </c>
      <c r="E281" s="56" t="s">
        <v>28</v>
      </c>
      <c r="F281" s="57">
        <v>10</v>
      </c>
      <c r="G281" s="194"/>
      <c r="H281" s="58">
        <f>ROUND(G281*F281,2)</f>
        <v>0</v>
      </c>
      <c r="I281" s="59" t="s">
        <v>29</v>
      </c>
      <c r="J281" s="38" t="str">
        <f t="shared" ca="1" si="27"/>
        <v/>
      </c>
      <c r="K281" s="39" t="str">
        <f t="shared" si="31"/>
        <v>A010Supplying and Placing Base Course MaterialCW 3110-R19m³</v>
      </c>
      <c r="L281" s="40">
        <f>MATCH(K281,'[2]Pay Items'!$L$1:$L$643,0)</f>
        <v>20</v>
      </c>
      <c r="M281" s="41" t="str">
        <f t="shared" ca="1" si="28"/>
        <v>F0</v>
      </c>
      <c r="N281" s="41" t="str">
        <f t="shared" ca="1" si="29"/>
        <v>C2</v>
      </c>
      <c r="O281" s="41" t="str">
        <f t="shared" ca="1" si="30"/>
        <v>C2</v>
      </c>
    </row>
    <row r="282" spans="1:15" s="62" customFormat="1" ht="30" customHeight="1" x14ac:dyDescent="0.25">
      <c r="A282" s="61" t="s">
        <v>30</v>
      </c>
      <c r="B282" s="53" t="s">
        <v>381</v>
      </c>
      <c r="C282" s="54" t="s">
        <v>32</v>
      </c>
      <c r="D282" s="55" t="s">
        <v>27</v>
      </c>
      <c r="E282" s="56" t="s">
        <v>33</v>
      </c>
      <c r="F282" s="57">
        <v>250</v>
      </c>
      <c r="G282" s="194"/>
      <c r="H282" s="58">
        <f>ROUND(G282*F282,2)</f>
        <v>0</v>
      </c>
      <c r="I282" s="59" t="s">
        <v>34</v>
      </c>
      <c r="J282" s="38" t="str">
        <f t="shared" ca="1" si="27"/>
        <v/>
      </c>
      <c r="K282" s="39" t="str">
        <f t="shared" si="31"/>
        <v>A012Grading of BoulevardsCW 3110-R19m²</v>
      </c>
      <c r="L282" s="40">
        <f>MATCH(K282,'[2]Pay Items'!$L$1:$L$643,0)</f>
        <v>25</v>
      </c>
      <c r="M282" s="41" t="str">
        <f t="shared" ca="1" si="28"/>
        <v>F0</v>
      </c>
      <c r="N282" s="41" t="str">
        <f t="shared" ca="1" si="29"/>
        <v>C2</v>
      </c>
      <c r="O282" s="41" t="str">
        <f t="shared" ca="1" si="30"/>
        <v>C2</v>
      </c>
    </row>
    <row r="283" spans="1:15" ht="40.200000000000003" customHeight="1" x14ac:dyDescent="0.25">
      <c r="A283" s="34"/>
      <c r="B283" s="47"/>
      <c r="C283" s="63" t="s">
        <v>35</v>
      </c>
      <c r="D283" s="49"/>
      <c r="E283" s="64"/>
      <c r="F283" s="49"/>
      <c r="G283" s="34"/>
      <c r="H283" s="51"/>
      <c r="J283" s="38" t="str">
        <f t="shared" ca="1" si="27"/>
        <v>LOCKED</v>
      </c>
      <c r="K283" s="39" t="str">
        <f t="shared" si="31"/>
        <v>ROADWORKS - RENEWALS</v>
      </c>
      <c r="L283" s="46" t="e">
        <f>MATCH(K283,'[2]Pay Items'!$L$1:$L$643,0)</f>
        <v>#N/A</v>
      </c>
      <c r="M283" s="41" t="str">
        <f t="shared" ca="1" si="28"/>
        <v>F0</v>
      </c>
      <c r="N283" s="41" t="str">
        <f t="shared" ca="1" si="29"/>
        <v>C2</v>
      </c>
      <c r="O283" s="41" t="str">
        <f t="shared" ca="1" si="30"/>
        <v>C2</v>
      </c>
    </row>
    <row r="284" spans="1:15" s="62" customFormat="1" ht="30" customHeight="1" x14ac:dyDescent="0.25">
      <c r="A284" s="65" t="s">
        <v>36</v>
      </c>
      <c r="B284" s="53" t="s">
        <v>382</v>
      </c>
      <c r="C284" s="54" t="s">
        <v>38</v>
      </c>
      <c r="D284" s="66" t="s">
        <v>39</v>
      </c>
      <c r="E284" s="56"/>
      <c r="F284" s="57"/>
      <c r="G284" s="67"/>
      <c r="H284" s="58"/>
      <c r="I284" s="59"/>
      <c r="J284" s="38" t="str">
        <f t="shared" ca="1" si="27"/>
        <v>LOCKED</v>
      </c>
      <c r="K284" s="39" t="str">
        <f t="shared" si="31"/>
        <v>B004Slab ReplacementCW 3230-R8</v>
      </c>
      <c r="L284" s="40">
        <f>MATCH(K284,'[2]Pay Items'!$L$1:$L$643,0)</f>
        <v>55</v>
      </c>
      <c r="M284" s="41" t="str">
        <f t="shared" ca="1" si="28"/>
        <v>F0</v>
      </c>
      <c r="N284" s="41" t="str">
        <f t="shared" ca="1" si="29"/>
        <v>G</v>
      </c>
      <c r="O284" s="41" t="str">
        <f t="shared" ca="1" si="30"/>
        <v>C2</v>
      </c>
    </row>
    <row r="285" spans="1:15" s="62" customFormat="1" ht="30" customHeight="1" x14ac:dyDescent="0.25">
      <c r="A285" s="65" t="s">
        <v>40</v>
      </c>
      <c r="B285" s="68" t="s">
        <v>41</v>
      </c>
      <c r="C285" s="69" t="s">
        <v>42</v>
      </c>
      <c r="D285" s="66" t="s">
        <v>23</v>
      </c>
      <c r="E285" s="56" t="s">
        <v>33</v>
      </c>
      <c r="F285" s="57">
        <v>100</v>
      </c>
      <c r="G285" s="194"/>
      <c r="H285" s="58">
        <f>ROUND(G285*F285,2)</f>
        <v>0</v>
      </c>
      <c r="I285" s="71"/>
      <c r="J285" s="38" t="str">
        <f t="shared" ca="1" si="27"/>
        <v/>
      </c>
      <c r="K285" s="39" t="str">
        <f t="shared" si="31"/>
        <v>B014150 mm Concrete Pavement (Reinforced)m²</v>
      </c>
      <c r="L285" s="40">
        <f>MATCH(K285,'[2]Pay Items'!$L$1:$L$643,0)</f>
        <v>65</v>
      </c>
      <c r="M285" s="41" t="str">
        <f t="shared" ca="1" si="28"/>
        <v>F0</v>
      </c>
      <c r="N285" s="41" t="str">
        <f t="shared" ca="1" si="29"/>
        <v>C2</v>
      </c>
      <c r="O285" s="41" t="str">
        <f t="shared" ca="1" si="30"/>
        <v>C2</v>
      </c>
    </row>
    <row r="286" spans="1:15" s="62" customFormat="1" ht="30" customHeight="1" x14ac:dyDescent="0.25">
      <c r="A286" s="65" t="s">
        <v>43</v>
      </c>
      <c r="B286" s="53" t="s">
        <v>383</v>
      </c>
      <c r="C286" s="54" t="s">
        <v>45</v>
      </c>
      <c r="D286" s="66" t="s">
        <v>39</v>
      </c>
      <c r="E286" s="56"/>
      <c r="F286" s="57"/>
      <c r="G286" s="70"/>
      <c r="H286" s="58"/>
      <c r="I286" s="59"/>
      <c r="J286" s="38" t="str">
        <f t="shared" ca="1" si="27"/>
        <v>LOCKED</v>
      </c>
      <c r="K286" s="39" t="str">
        <f t="shared" si="31"/>
        <v>B017Partial Slab PatchesCW 3230-R8</v>
      </c>
      <c r="L286" s="40">
        <f>MATCH(K286,'[2]Pay Items'!$L$1:$L$643,0)</f>
        <v>68</v>
      </c>
      <c r="M286" s="41" t="str">
        <f t="shared" ca="1" si="28"/>
        <v>F0</v>
      </c>
      <c r="N286" s="41" t="str">
        <f t="shared" ca="1" si="29"/>
        <v>G</v>
      </c>
      <c r="O286" s="41" t="str">
        <f t="shared" ca="1" si="30"/>
        <v>C2</v>
      </c>
    </row>
    <row r="287" spans="1:15" s="62" customFormat="1" ht="30" customHeight="1" x14ac:dyDescent="0.25">
      <c r="A287" s="65" t="s">
        <v>46</v>
      </c>
      <c r="B287" s="68" t="s">
        <v>41</v>
      </c>
      <c r="C287" s="69" t="s">
        <v>47</v>
      </c>
      <c r="D287" s="66" t="s">
        <v>23</v>
      </c>
      <c r="E287" s="56" t="s">
        <v>33</v>
      </c>
      <c r="F287" s="57">
        <v>10</v>
      </c>
      <c r="G287" s="194"/>
      <c r="H287" s="58">
        <f>ROUND(G287*F287,2)</f>
        <v>0</v>
      </c>
      <c r="I287" s="59"/>
      <c r="J287" s="38" t="str">
        <f t="shared" ca="1" si="27"/>
        <v/>
      </c>
      <c r="K287" s="39" t="str">
        <f t="shared" si="31"/>
        <v>B030150 mm Concrete Pavement (Type A)m²</v>
      </c>
      <c r="L287" s="40">
        <f>MATCH(K287,'[2]Pay Items'!$L$1:$L$643,0)</f>
        <v>81</v>
      </c>
      <c r="M287" s="41" t="str">
        <f t="shared" ca="1" si="28"/>
        <v>F0</v>
      </c>
      <c r="N287" s="41" t="str">
        <f t="shared" ca="1" si="29"/>
        <v>C2</v>
      </c>
      <c r="O287" s="41" t="str">
        <f t="shared" ca="1" si="30"/>
        <v>C2</v>
      </c>
    </row>
    <row r="288" spans="1:15" s="62" customFormat="1" ht="30" customHeight="1" x14ac:dyDescent="0.25">
      <c r="A288" s="65" t="s">
        <v>48</v>
      </c>
      <c r="B288" s="68" t="s">
        <v>49</v>
      </c>
      <c r="C288" s="69" t="s">
        <v>50</v>
      </c>
      <c r="D288" s="66" t="s">
        <v>23</v>
      </c>
      <c r="E288" s="56" t="s">
        <v>33</v>
      </c>
      <c r="F288" s="57">
        <v>10</v>
      </c>
      <c r="G288" s="194"/>
      <c r="H288" s="58">
        <f>ROUND(G288*F288,2)</f>
        <v>0</v>
      </c>
      <c r="I288" s="59"/>
      <c r="J288" s="38" t="str">
        <f t="shared" ca="1" si="27"/>
        <v/>
      </c>
      <c r="K288" s="39" t="str">
        <f t="shared" si="31"/>
        <v>B031150 mm Concrete Pavement (Type B)m²</v>
      </c>
      <c r="L288" s="40">
        <f>MATCH(K288,'[2]Pay Items'!$L$1:$L$643,0)</f>
        <v>82</v>
      </c>
      <c r="M288" s="41" t="str">
        <f t="shared" ca="1" si="28"/>
        <v>F0</v>
      </c>
      <c r="N288" s="41" t="str">
        <f t="shared" ca="1" si="29"/>
        <v>C2</v>
      </c>
      <c r="O288" s="41" t="str">
        <f t="shared" ca="1" si="30"/>
        <v>C2</v>
      </c>
    </row>
    <row r="289" spans="1:15" s="62" customFormat="1" ht="30" customHeight="1" x14ac:dyDescent="0.25">
      <c r="A289" s="65" t="s">
        <v>54</v>
      </c>
      <c r="B289" s="68" t="s">
        <v>52</v>
      </c>
      <c r="C289" s="69" t="s">
        <v>56</v>
      </c>
      <c r="D289" s="66" t="s">
        <v>23</v>
      </c>
      <c r="E289" s="56" t="s">
        <v>33</v>
      </c>
      <c r="F289" s="57">
        <v>30</v>
      </c>
      <c r="G289" s="194"/>
      <c r="H289" s="58">
        <f>ROUND(G289*F289,2)</f>
        <v>0</v>
      </c>
      <c r="I289" s="59"/>
      <c r="J289" s="38" t="str">
        <f t="shared" ca="1" si="27"/>
        <v/>
      </c>
      <c r="K289" s="39" t="str">
        <f t="shared" si="31"/>
        <v>B033150 mm Concrete Pavement (Type D)m²</v>
      </c>
      <c r="L289" s="40">
        <f>MATCH(K289,'[2]Pay Items'!$L$1:$L$643,0)</f>
        <v>84</v>
      </c>
      <c r="M289" s="41" t="str">
        <f t="shared" ca="1" si="28"/>
        <v>F0</v>
      </c>
      <c r="N289" s="41" t="str">
        <f t="shared" ca="1" si="29"/>
        <v>C2</v>
      </c>
      <c r="O289" s="41" t="str">
        <f t="shared" ca="1" si="30"/>
        <v>C2</v>
      </c>
    </row>
    <row r="290" spans="1:15" s="62" customFormat="1" ht="30" customHeight="1" x14ac:dyDescent="0.25">
      <c r="A290" s="65" t="s">
        <v>68</v>
      </c>
      <c r="B290" s="53" t="s">
        <v>384</v>
      </c>
      <c r="C290" s="73" t="s">
        <v>70</v>
      </c>
      <c r="D290" s="66" t="s">
        <v>71</v>
      </c>
      <c r="E290" s="56" t="s">
        <v>33</v>
      </c>
      <c r="F290" s="57">
        <v>10</v>
      </c>
      <c r="G290" s="194"/>
      <c r="H290" s="58">
        <f>ROUND(G290*F290,2)</f>
        <v>0</v>
      </c>
      <c r="I290" s="71" t="s">
        <v>72</v>
      </c>
      <c r="J290" s="38" t="str">
        <f t="shared" ca="1" si="27"/>
        <v/>
      </c>
      <c r="K290" s="39" t="str">
        <f t="shared" si="31"/>
        <v>B093APartial Depth Planing of Existing Jointsm²</v>
      </c>
      <c r="L290" s="40">
        <f>MATCH(K290,'[2]Pay Items'!$L$1:$L$643,0)</f>
        <v>145</v>
      </c>
      <c r="M290" s="41" t="str">
        <f t="shared" ca="1" si="28"/>
        <v>F0</v>
      </c>
      <c r="N290" s="41" t="str">
        <f t="shared" ca="1" si="29"/>
        <v>C2</v>
      </c>
      <c r="O290" s="41" t="str">
        <f t="shared" ca="1" si="30"/>
        <v>C2</v>
      </c>
    </row>
    <row r="291" spans="1:15" s="62" customFormat="1" ht="30" customHeight="1" x14ac:dyDescent="0.25">
      <c r="A291" s="65" t="s">
        <v>73</v>
      </c>
      <c r="B291" s="53" t="s">
        <v>385</v>
      </c>
      <c r="C291" s="73" t="s">
        <v>75</v>
      </c>
      <c r="D291" s="66" t="s">
        <v>71</v>
      </c>
      <c r="E291" s="56" t="s">
        <v>33</v>
      </c>
      <c r="F291" s="57">
        <v>10</v>
      </c>
      <c r="G291" s="194"/>
      <c r="H291" s="58">
        <f>ROUND(G291*F291,2)</f>
        <v>0</v>
      </c>
      <c r="I291" s="71"/>
      <c r="J291" s="38" t="str">
        <f t="shared" ca="1" si="27"/>
        <v/>
      </c>
      <c r="K291" s="39" t="str">
        <f t="shared" si="31"/>
        <v>B093BAsphalt Patching of Partial Depth Jointsm²</v>
      </c>
      <c r="L291" s="40">
        <f>MATCH(K291,'[2]Pay Items'!$L$1:$L$643,0)</f>
        <v>146</v>
      </c>
      <c r="M291" s="41" t="str">
        <f t="shared" ca="1" si="28"/>
        <v>F0</v>
      </c>
      <c r="N291" s="41" t="str">
        <f t="shared" ca="1" si="29"/>
        <v>C2</v>
      </c>
      <c r="O291" s="41" t="str">
        <f t="shared" ca="1" si="30"/>
        <v>C2</v>
      </c>
    </row>
    <row r="292" spans="1:15" s="62" customFormat="1" ht="30" customHeight="1" x14ac:dyDescent="0.25">
      <c r="A292" s="65" t="s">
        <v>76</v>
      </c>
      <c r="B292" s="53" t="s">
        <v>386</v>
      </c>
      <c r="C292" s="54" t="s">
        <v>78</v>
      </c>
      <c r="D292" s="66" t="s">
        <v>39</v>
      </c>
      <c r="E292" s="56"/>
      <c r="F292" s="57"/>
      <c r="G292" s="67"/>
      <c r="H292" s="58"/>
      <c r="I292" s="59"/>
      <c r="J292" s="38" t="str">
        <f t="shared" ca="1" si="27"/>
        <v>LOCKED</v>
      </c>
      <c r="K292" s="39" t="str">
        <f t="shared" si="31"/>
        <v>B094Drilled DowelsCW 3230-R8</v>
      </c>
      <c r="L292" s="40">
        <f>MATCH(K292,'[2]Pay Items'!$L$1:$L$643,0)</f>
        <v>147</v>
      </c>
      <c r="M292" s="41" t="str">
        <f t="shared" ca="1" si="28"/>
        <v>F0</v>
      </c>
      <c r="N292" s="41" t="str">
        <f t="shared" ca="1" si="29"/>
        <v>G</v>
      </c>
      <c r="O292" s="41" t="str">
        <f t="shared" ca="1" si="30"/>
        <v>C2</v>
      </c>
    </row>
    <row r="293" spans="1:15" s="62" customFormat="1" ht="30" customHeight="1" x14ac:dyDescent="0.25">
      <c r="A293" s="65" t="s">
        <v>79</v>
      </c>
      <c r="B293" s="68" t="s">
        <v>41</v>
      </c>
      <c r="C293" s="69" t="s">
        <v>80</v>
      </c>
      <c r="D293" s="66" t="s">
        <v>23</v>
      </c>
      <c r="E293" s="56" t="s">
        <v>81</v>
      </c>
      <c r="F293" s="57">
        <v>55</v>
      </c>
      <c r="G293" s="194"/>
      <c r="H293" s="58">
        <f>ROUND(G293*F293,2)</f>
        <v>0</v>
      </c>
      <c r="I293" s="59"/>
      <c r="J293" s="38" t="str">
        <f t="shared" ca="1" si="27"/>
        <v/>
      </c>
      <c r="K293" s="39" t="str">
        <f t="shared" si="31"/>
        <v>B09519.1 mm Diametereach</v>
      </c>
      <c r="L293" s="40">
        <f>MATCH(K293,'[2]Pay Items'!$L$1:$L$643,0)</f>
        <v>148</v>
      </c>
      <c r="M293" s="41" t="str">
        <f t="shared" ca="1" si="28"/>
        <v>F0</v>
      </c>
      <c r="N293" s="41" t="str">
        <f t="shared" ca="1" si="29"/>
        <v>C2</v>
      </c>
      <c r="O293" s="41" t="str">
        <f t="shared" ca="1" si="30"/>
        <v>C2</v>
      </c>
    </row>
    <row r="294" spans="1:15" s="62" customFormat="1" ht="30" customHeight="1" x14ac:dyDescent="0.25">
      <c r="A294" s="65" t="s">
        <v>82</v>
      </c>
      <c r="B294" s="53" t="s">
        <v>387</v>
      </c>
      <c r="C294" s="54" t="s">
        <v>84</v>
      </c>
      <c r="D294" s="66" t="s">
        <v>39</v>
      </c>
      <c r="E294" s="56"/>
      <c r="F294" s="57"/>
      <c r="G294" s="67"/>
      <c r="H294" s="58"/>
      <c r="I294" s="59"/>
      <c r="J294" s="38" t="str">
        <f t="shared" ca="1" si="27"/>
        <v>LOCKED</v>
      </c>
      <c r="K294" s="39" t="str">
        <f t="shared" si="31"/>
        <v>B097Drilled Tie BarsCW 3230-R8</v>
      </c>
      <c r="L294" s="40">
        <f>MATCH(K294,'[2]Pay Items'!$L$1:$L$643,0)</f>
        <v>150</v>
      </c>
      <c r="M294" s="41" t="str">
        <f t="shared" ca="1" si="28"/>
        <v>F0</v>
      </c>
      <c r="N294" s="41" t="str">
        <f t="shared" ca="1" si="29"/>
        <v>G</v>
      </c>
      <c r="O294" s="41" t="str">
        <f t="shared" ca="1" si="30"/>
        <v>C2</v>
      </c>
    </row>
    <row r="295" spans="1:15" s="62" customFormat="1" ht="30" customHeight="1" x14ac:dyDescent="0.25">
      <c r="A295" s="65" t="s">
        <v>85</v>
      </c>
      <c r="B295" s="68" t="s">
        <v>41</v>
      </c>
      <c r="C295" s="69" t="s">
        <v>86</v>
      </c>
      <c r="D295" s="66" t="s">
        <v>23</v>
      </c>
      <c r="E295" s="56" t="s">
        <v>81</v>
      </c>
      <c r="F295" s="57">
        <v>100</v>
      </c>
      <c r="G295" s="194"/>
      <c r="H295" s="58">
        <f>ROUND(G295*F295,2)</f>
        <v>0</v>
      </c>
      <c r="I295" s="59"/>
      <c r="J295" s="38" t="str">
        <f t="shared" ca="1" si="27"/>
        <v/>
      </c>
      <c r="K295" s="39" t="str">
        <f t="shared" si="31"/>
        <v>B09820 M Deformed Tie Bareach</v>
      </c>
      <c r="L295" s="40">
        <f>MATCH(K295,'[2]Pay Items'!$L$1:$L$643,0)</f>
        <v>152</v>
      </c>
      <c r="M295" s="41" t="str">
        <f t="shared" ca="1" si="28"/>
        <v>F0</v>
      </c>
      <c r="N295" s="41" t="str">
        <f t="shared" ca="1" si="29"/>
        <v>C2</v>
      </c>
      <c r="O295" s="41" t="str">
        <f t="shared" ca="1" si="30"/>
        <v>C2</v>
      </c>
    </row>
    <row r="296" spans="1:15" s="60" customFormat="1" ht="30" customHeight="1" x14ac:dyDescent="0.25">
      <c r="A296" s="65" t="s">
        <v>87</v>
      </c>
      <c r="B296" s="53" t="s">
        <v>388</v>
      </c>
      <c r="C296" s="54" t="s">
        <v>89</v>
      </c>
      <c r="D296" s="66" t="s">
        <v>90</v>
      </c>
      <c r="E296" s="56"/>
      <c r="F296" s="57"/>
      <c r="G296" s="67"/>
      <c r="H296" s="58"/>
      <c r="I296" s="59"/>
      <c r="J296" s="38" t="str">
        <f t="shared" ca="1" si="27"/>
        <v>LOCKED</v>
      </c>
      <c r="K296" s="39" t="str">
        <f t="shared" si="31"/>
        <v>B114rlMiscellaneous Concrete Slab RenewalCW 3235-R9</v>
      </c>
      <c r="L296" s="40">
        <f>MATCH(K296,'[2]Pay Items'!$L$1:$L$643,0)</f>
        <v>170</v>
      </c>
      <c r="M296" s="41" t="str">
        <f t="shared" ca="1" si="28"/>
        <v>F0</v>
      </c>
      <c r="N296" s="41" t="str">
        <f t="shared" ca="1" si="29"/>
        <v>G</v>
      </c>
      <c r="O296" s="41" t="str">
        <f t="shared" ca="1" si="30"/>
        <v>C2</v>
      </c>
    </row>
    <row r="297" spans="1:15" s="62" customFormat="1" ht="30" customHeight="1" x14ac:dyDescent="0.25">
      <c r="A297" s="65" t="s">
        <v>91</v>
      </c>
      <c r="B297" s="68" t="s">
        <v>41</v>
      </c>
      <c r="C297" s="69" t="s">
        <v>93</v>
      </c>
      <c r="D297" s="66" t="s">
        <v>94</v>
      </c>
      <c r="E297" s="56"/>
      <c r="F297" s="57"/>
      <c r="G297" s="67"/>
      <c r="H297" s="58"/>
      <c r="I297" s="59"/>
      <c r="J297" s="38" t="str">
        <f t="shared" ca="1" si="27"/>
        <v>LOCKED</v>
      </c>
      <c r="K297" s="39" t="str">
        <f t="shared" si="31"/>
        <v>B118rl100 mm SidewalkSD-228A</v>
      </c>
      <c r="L297" s="40">
        <f>MATCH(K297,'[2]Pay Items'!$L$1:$L$643,0)</f>
        <v>174</v>
      </c>
      <c r="M297" s="41" t="str">
        <f t="shared" ca="1" si="28"/>
        <v>F0</v>
      </c>
      <c r="N297" s="41" t="str">
        <f t="shared" ca="1" si="29"/>
        <v>G</v>
      </c>
      <c r="O297" s="41" t="str">
        <f t="shared" ca="1" si="30"/>
        <v>C2</v>
      </c>
    </row>
    <row r="298" spans="1:15" s="62" customFormat="1" ht="30" customHeight="1" x14ac:dyDescent="0.25">
      <c r="A298" s="65" t="s">
        <v>98</v>
      </c>
      <c r="B298" s="74" t="s">
        <v>96</v>
      </c>
      <c r="C298" s="75" t="s">
        <v>100</v>
      </c>
      <c r="D298" s="66"/>
      <c r="E298" s="56" t="s">
        <v>33</v>
      </c>
      <c r="F298" s="57">
        <v>45</v>
      </c>
      <c r="G298" s="194"/>
      <c r="H298" s="58">
        <f>ROUND(G298*F298,2)</f>
        <v>0</v>
      </c>
      <c r="I298" s="59"/>
      <c r="J298" s="38" t="str">
        <f t="shared" ca="1" si="27"/>
        <v/>
      </c>
      <c r="K298" s="39" t="str">
        <f t="shared" si="31"/>
        <v>B120rl5 sq.m. to 20 sq.m.m²</v>
      </c>
      <c r="L298" s="40">
        <f>MATCH(K298,'[2]Pay Items'!$L$1:$L$643,0)</f>
        <v>176</v>
      </c>
      <c r="M298" s="41" t="str">
        <f t="shared" ca="1" si="28"/>
        <v>F0</v>
      </c>
      <c r="N298" s="41" t="str">
        <f t="shared" ca="1" si="29"/>
        <v>C2</v>
      </c>
      <c r="O298" s="41" t="str">
        <f t="shared" ca="1" si="30"/>
        <v>C2</v>
      </c>
    </row>
    <row r="299" spans="1:15" s="62" customFormat="1" ht="30" customHeight="1" x14ac:dyDescent="0.25">
      <c r="A299" s="65" t="s">
        <v>101</v>
      </c>
      <c r="B299" s="74" t="s">
        <v>99</v>
      </c>
      <c r="C299" s="75" t="s">
        <v>103</v>
      </c>
      <c r="D299" s="66" t="s">
        <v>23</v>
      </c>
      <c r="E299" s="56" t="s">
        <v>33</v>
      </c>
      <c r="F299" s="57">
        <v>110</v>
      </c>
      <c r="G299" s="194"/>
      <c r="H299" s="58">
        <f>ROUND(G299*F299,2)</f>
        <v>0</v>
      </c>
      <c r="I299" s="77"/>
      <c r="J299" s="38" t="str">
        <f t="shared" ca="1" si="27"/>
        <v/>
      </c>
      <c r="K299" s="39" t="str">
        <f t="shared" si="31"/>
        <v>B121rlGreater than 20 sq.m.m²</v>
      </c>
      <c r="L299" s="40">
        <f>MATCH(K299,'[2]Pay Items'!$L$1:$L$643,0)</f>
        <v>177</v>
      </c>
      <c r="M299" s="41" t="str">
        <f t="shared" ca="1" si="28"/>
        <v>F0</v>
      </c>
      <c r="N299" s="41" t="str">
        <f t="shared" ca="1" si="29"/>
        <v>C2</v>
      </c>
      <c r="O299" s="41" t="str">
        <f t="shared" ca="1" si="30"/>
        <v>C2</v>
      </c>
    </row>
    <row r="300" spans="1:15" s="62" customFormat="1" ht="30" customHeight="1" x14ac:dyDescent="0.25">
      <c r="A300" s="65" t="s">
        <v>107</v>
      </c>
      <c r="B300" s="53" t="s">
        <v>389</v>
      </c>
      <c r="C300" s="54" t="s">
        <v>109</v>
      </c>
      <c r="D300" s="66" t="s">
        <v>110</v>
      </c>
      <c r="E300" s="56"/>
      <c r="F300" s="57"/>
      <c r="G300" s="67"/>
      <c r="H300" s="58"/>
      <c r="I300" s="59"/>
      <c r="J300" s="38" t="str">
        <f t="shared" ca="1" si="27"/>
        <v>LOCKED</v>
      </c>
      <c r="K300" s="39" t="str">
        <f t="shared" si="31"/>
        <v>B154rlConcrete Curb RenewalCW 3240-R10</v>
      </c>
      <c r="L300" s="40">
        <f>MATCH(K300,'[2]Pay Items'!$L$1:$L$643,0)</f>
        <v>240</v>
      </c>
      <c r="M300" s="41" t="str">
        <f t="shared" ca="1" si="28"/>
        <v>F0</v>
      </c>
      <c r="N300" s="41" t="str">
        <f t="shared" ca="1" si="29"/>
        <v>G</v>
      </c>
      <c r="O300" s="41" t="str">
        <f t="shared" ca="1" si="30"/>
        <v>C2</v>
      </c>
    </row>
    <row r="301" spans="1:15" s="62" customFormat="1" ht="30" customHeight="1" x14ac:dyDescent="0.25">
      <c r="A301" s="65" t="s">
        <v>111</v>
      </c>
      <c r="B301" s="68" t="s">
        <v>41</v>
      </c>
      <c r="C301" s="69" t="s">
        <v>112</v>
      </c>
      <c r="D301" s="66" t="s">
        <v>113</v>
      </c>
      <c r="E301" s="56"/>
      <c r="F301" s="57"/>
      <c r="G301" s="79"/>
      <c r="H301" s="58"/>
      <c r="I301" s="59" t="s">
        <v>114</v>
      </c>
      <c r="J301" s="38" t="str">
        <f t="shared" ca="1" si="27"/>
        <v>LOCKED</v>
      </c>
      <c r="K301" s="39" t="str">
        <f t="shared" si="31"/>
        <v>B155rlBarrier (150 mm reveal ht, Dowelled)SD-205,SD-206A</v>
      </c>
      <c r="L301" s="40">
        <f>MATCH(K301,'[2]Pay Items'!$L$1:$L$643,0)</f>
        <v>242</v>
      </c>
      <c r="M301" s="41" t="str">
        <f t="shared" ca="1" si="28"/>
        <v>F0</v>
      </c>
      <c r="N301" s="41" t="str">
        <f t="shared" ca="1" si="29"/>
        <v>C2</v>
      </c>
      <c r="O301" s="41" t="str">
        <f t="shared" ca="1" si="30"/>
        <v>C2</v>
      </c>
    </row>
    <row r="302" spans="1:15" s="62" customFormat="1" ht="30" customHeight="1" x14ac:dyDescent="0.25">
      <c r="A302" s="65" t="s">
        <v>118</v>
      </c>
      <c r="B302" s="74" t="s">
        <v>96</v>
      </c>
      <c r="C302" s="75" t="s">
        <v>119</v>
      </c>
      <c r="D302" s="66"/>
      <c r="E302" s="56" t="s">
        <v>117</v>
      </c>
      <c r="F302" s="57">
        <v>27</v>
      </c>
      <c r="G302" s="194"/>
      <c r="H302" s="58">
        <f>ROUND(G302*F302,2)</f>
        <v>0</v>
      </c>
      <c r="I302" s="59"/>
      <c r="J302" s="38" t="str">
        <f t="shared" ca="1" si="27"/>
        <v/>
      </c>
      <c r="K302" s="39" t="str">
        <f t="shared" si="31"/>
        <v>B157rl3 m to 30 mm</v>
      </c>
      <c r="L302" s="40">
        <f>MATCH(K302,'[2]Pay Items'!$L$1:$L$643,0)</f>
        <v>245</v>
      </c>
      <c r="M302" s="41" t="str">
        <f t="shared" ca="1" si="28"/>
        <v>F0</v>
      </c>
      <c r="N302" s="41" t="str">
        <f t="shared" ca="1" si="29"/>
        <v>C2</v>
      </c>
      <c r="O302" s="41" t="str">
        <f t="shared" ca="1" si="30"/>
        <v>C2</v>
      </c>
    </row>
    <row r="303" spans="1:15" s="62" customFormat="1" ht="30" customHeight="1" x14ac:dyDescent="0.25">
      <c r="A303" s="65" t="s">
        <v>120</v>
      </c>
      <c r="B303" s="74" t="s">
        <v>99</v>
      </c>
      <c r="C303" s="75" t="s">
        <v>122</v>
      </c>
      <c r="D303" s="66" t="s">
        <v>23</v>
      </c>
      <c r="E303" s="56" t="s">
        <v>117</v>
      </c>
      <c r="F303" s="57">
        <v>106</v>
      </c>
      <c r="G303" s="194"/>
      <c r="H303" s="58">
        <f>ROUND(G303*F303,2)</f>
        <v>0</v>
      </c>
      <c r="I303" s="77"/>
      <c r="J303" s="38" t="str">
        <f t="shared" ca="1" si="27"/>
        <v/>
      </c>
      <c r="K303" s="39" t="str">
        <f t="shared" si="31"/>
        <v>B158rlGreater than 30 mm</v>
      </c>
      <c r="L303" s="40">
        <f>MATCH(K303,'[2]Pay Items'!$L$1:$L$643,0)</f>
        <v>246</v>
      </c>
      <c r="M303" s="41" t="str">
        <f t="shared" ca="1" si="28"/>
        <v>F0</v>
      </c>
      <c r="N303" s="41" t="str">
        <f t="shared" ca="1" si="29"/>
        <v>C2</v>
      </c>
      <c r="O303" s="41" t="str">
        <f t="shared" ca="1" si="30"/>
        <v>C2</v>
      </c>
    </row>
    <row r="304" spans="1:15" s="62" customFormat="1" ht="30" customHeight="1" x14ac:dyDescent="0.25">
      <c r="A304" s="65" t="s">
        <v>123</v>
      </c>
      <c r="B304" s="68" t="s">
        <v>49</v>
      </c>
      <c r="C304" s="69" t="s">
        <v>124</v>
      </c>
      <c r="D304" s="66" t="s">
        <v>125</v>
      </c>
      <c r="E304" s="56" t="s">
        <v>117</v>
      </c>
      <c r="F304" s="57">
        <v>30</v>
      </c>
      <c r="G304" s="194"/>
      <c r="H304" s="58">
        <f>ROUND(G304*F304,2)</f>
        <v>0</v>
      </c>
      <c r="I304" s="59" t="s">
        <v>126</v>
      </c>
      <c r="J304" s="38" t="str">
        <f t="shared" ca="1" si="27"/>
        <v/>
      </c>
      <c r="K304" s="39" t="str">
        <f t="shared" si="31"/>
        <v>B167rlModified Barrier (150 mm reveal ht, Dowelled)SD-203Bm</v>
      </c>
      <c r="L304" s="40">
        <f>MATCH(K304,'[2]Pay Items'!$L$1:$L$643,0)</f>
        <v>260</v>
      </c>
      <c r="M304" s="41" t="str">
        <f t="shared" ca="1" si="28"/>
        <v>F0</v>
      </c>
      <c r="N304" s="41" t="str">
        <f t="shared" ca="1" si="29"/>
        <v>C2</v>
      </c>
      <c r="O304" s="41" t="str">
        <f t="shared" ca="1" si="30"/>
        <v>C2</v>
      </c>
    </row>
    <row r="305" spans="1:15" s="62" customFormat="1" ht="30" customHeight="1" x14ac:dyDescent="0.25">
      <c r="A305" s="65" t="s">
        <v>127</v>
      </c>
      <c r="B305" s="68" t="s">
        <v>52</v>
      </c>
      <c r="C305" s="69" t="s">
        <v>128</v>
      </c>
      <c r="D305" s="66" t="s">
        <v>129</v>
      </c>
      <c r="E305" s="56" t="s">
        <v>117</v>
      </c>
      <c r="F305" s="57">
        <v>20</v>
      </c>
      <c r="G305" s="194"/>
      <c r="H305" s="58">
        <f>ROUND(G305*F305,2)</f>
        <v>0</v>
      </c>
      <c r="I305" s="59"/>
      <c r="J305" s="38" t="str">
        <f t="shared" ca="1" si="27"/>
        <v/>
      </c>
      <c r="K305" s="39" t="str">
        <f t="shared" si="31"/>
        <v>B184rlCurb Ramp (8-12 mm reveal ht, Integral)SD-229C,Dm</v>
      </c>
      <c r="L305" s="40">
        <f>MATCH(K305,'[2]Pay Items'!$L$1:$L$643,0)</f>
        <v>287</v>
      </c>
      <c r="M305" s="41" t="str">
        <f t="shared" ca="1" si="28"/>
        <v>F0</v>
      </c>
      <c r="N305" s="41" t="str">
        <f t="shared" ca="1" si="29"/>
        <v>C2</v>
      </c>
      <c r="O305" s="41" t="str">
        <f t="shared" ca="1" si="30"/>
        <v>C2</v>
      </c>
    </row>
    <row r="306" spans="1:15" s="62" customFormat="1" ht="30" customHeight="1" x14ac:dyDescent="0.25">
      <c r="A306" s="65" t="s">
        <v>134</v>
      </c>
      <c r="B306" s="53" t="s">
        <v>390</v>
      </c>
      <c r="C306" s="54" t="s">
        <v>136</v>
      </c>
      <c r="D306" s="66" t="s">
        <v>137</v>
      </c>
      <c r="E306" s="80"/>
      <c r="F306" s="57"/>
      <c r="G306" s="67"/>
      <c r="H306" s="58"/>
      <c r="I306" s="59"/>
      <c r="J306" s="38" t="str">
        <f t="shared" ca="1" si="27"/>
        <v>LOCKED</v>
      </c>
      <c r="K306" s="39" t="str">
        <f t="shared" si="31"/>
        <v>B190Construction of Asphaltic Concrete OverlayCW 3410-R11</v>
      </c>
      <c r="L306" s="40">
        <f>MATCH(K306,'[2]Pay Items'!$L$1:$L$643,0)</f>
        <v>302</v>
      </c>
      <c r="M306" s="41" t="str">
        <f t="shared" ca="1" si="28"/>
        <v>F0</v>
      </c>
      <c r="N306" s="41" t="str">
        <f t="shared" ca="1" si="29"/>
        <v>G</v>
      </c>
      <c r="O306" s="41" t="str">
        <f t="shared" ca="1" si="30"/>
        <v>C2</v>
      </c>
    </row>
    <row r="307" spans="1:15" s="62" customFormat="1" ht="30" customHeight="1" x14ac:dyDescent="0.25">
      <c r="A307" s="65" t="s">
        <v>138</v>
      </c>
      <c r="B307" s="68" t="s">
        <v>41</v>
      </c>
      <c r="C307" s="69" t="s">
        <v>139</v>
      </c>
      <c r="D307" s="66"/>
      <c r="E307" s="56"/>
      <c r="F307" s="57"/>
      <c r="G307" s="67"/>
      <c r="H307" s="58"/>
      <c r="I307" s="59"/>
      <c r="J307" s="38" t="str">
        <f t="shared" ca="1" si="27"/>
        <v>LOCKED</v>
      </c>
      <c r="K307" s="39" t="str">
        <f t="shared" si="31"/>
        <v>B191Main Line Paving</v>
      </c>
      <c r="L307" s="40">
        <f>MATCH(K307,'[2]Pay Items'!$L$1:$L$643,0)</f>
        <v>303</v>
      </c>
      <c r="M307" s="41" t="str">
        <f t="shared" ca="1" si="28"/>
        <v>F0</v>
      </c>
      <c r="N307" s="41" t="str">
        <f t="shared" ca="1" si="29"/>
        <v>G</v>
      </c>
      <c r="O307" s="41" t="str">
        <f t="shared" ca="1" si="30"/>
        <v>C2</v>
      </c>
    </row>
    <row r="308" spans="1:15" s="62" customFormat="1" ht="30" customHeight="1" x14ac:dyDescent="0.25">
      <c r="A308" s="65" t="s">
        <v>140</v>
      </c>
      <c r="B308" s="74" t="s">
        <v>96</v>
      </c>
      <c r="C308" s="75" t="s">
        <v>141</v>
      </c>
      <c r="D308" s="66"/>
      <c r="E308" s="56" t="s">
        <v>142</v>
      </c>
      <c r="F308" s="57">
        <v>220</v>
      </c>
      <c r="G308" s="194"/>
      <c r="H308" s="58">
        <f>ROUND(G308*F308,2)</f>
        <v>0</v>
      </c>
      <c r="I308" s="59"/>
      <c r="J308" s="38" t="str">
        <f t="shared" ca="1" si="27"/>
        <v/>
      </c>
      <c r="K308" s="39" t="str">
        <f t="shared" si="31"/>
        <v>B193Type IAtonne</v>
      </c>
      <c r="L308" s="40">
        <f>MATCH(K308,'[2]Pay Items'!$L$1:$L$643,0)</f>
        <v>304</v>
      </c>
      <c r="M308" s="41" t="str">
        <f t="shared" ca="1" si="28"/>
        <v>F0</v>
      </c>
      <c r="N308" s="41" t="str">
        <f t="shared" ca="1" si="29"/>
        <v>C2</v>
      </c>
      <c r="O308" s="41" t="str">
        <f t="shared" ca="1" si="30"/>
        <v>C2</v>
      </c>
    </row>
    <row r="309" spans="1:15" s="62" customFormat="1" ht="30" customHeight="1" x14ac:dyDescent="0.25">
      <c r="A309" s="65" t="s">
        <v>143</v>
      </c>
      <c r="B309" s="68" t="s">
        <v>49</v>
      </c>
      <c r="C309" s="69" t="s">
        <v>144</v>
      </c>
      <c r="D309" s="66"/>
      <c r="E309" s="56"/>
      <c r="F309" s="57"/>
      <c r="G309" s="67"/>
      <c r="H309" s="58"/>
      <c r="I309" s="59"/>
      <c r="J309" s="38" t="str">
        <f t="shared" ca="1" si="27"/>
        <v>LOCKED</v>
      </c>
      <c r="K309" s="39" t="str">
        <f t="shared" si="31"/>
        <v>B194Tie-ins and Approaches</v>
      </c>
      <c r="L309" s="40">
        <f>MATCH(K309,'[2]Pay Items'!$L$1:$L$643,0)</f>
        <v>306</v>
      </c>
      <c r="M309" s="41" t="str">
        <f t="shared" ca="1" si="28"/>
        <v>F0</v>
      </c>
      <c r="N309" s="41" t="str">
        <f t="shared" ca="1" si="29"/>
        <v>G</v>
      </c>
      <c r="O309" s="41" t="str">
        <f t="shared" ca="1" si="30"/>
        <v>C2</v>
      </c>
    </row>
    <row r="310" spans="1:15" s="62" customFormat="1" ht="30" customHeight="1" x14ac:dyDescent="0.25">
      <c r="A310" s="65" t="s">
        <v>145</v>
      </c>
      <c r="B310" s="74" t="s">
        <v>96</v>
      </c>
      <c r="C310" s="75" t="s">
        <v>141</v>
      </c>
      <c r="D310" s="66"/>
      <c r="E310" s="56" t="s">
        <v>142</v>
      </c>
      <c r="F310" s="57">
        <v>10</v>
      </c>
      <c r="G310" s="194"/>
      <c r="H310" s="58">
        <f>ROUND(G310*F310,2)</f>
        <v>0</v>
      </c>
      <c r="I310" s="59"/>
      <c r="J310" s="38" t="str">
        <f t="shared" ca="1" si="27"/>
        <v/>
      </c>
      <c r="K310" s="39" t="str">
        <f t="shared" si="31"/>
        <v>B195Type IAtonne</v>
      </c>
      <c r="L310" s="40">
        <f>MATCH(K310,'[2]Pay Items'!$L$1:$L$643,0)</f>
        <v>307</v>
      </c>
      <c r="M310" s="41" t="str">
        <f t="shared" ca="1" si="28"/>
        <v>F0</v>
      </c>
      <c r="N310" s="41" t="str">
        <f t="shared" ca="1" si="29"/>
        <v>C2</v>
      </c>
      <c r="O310" s="41" t="str">
        <f t="shared" ca="1" si="30"/>
        <v>C2</v>
      </c>
    </row>
    <row r="311" spans="1:15" s="60" customFormat="1" ht="30" customHeight="1" x14ac:dyDescent="0.25">
      <c r="A311" s="65" t="s">
        <v>152</v>
      </c>
      <c r="B311" s="53" t="s">
        <v>391</v>
      </c>
      <c r="C311" s="54" t="s">
        <v>154</v>
      </c>
      <c r="D311" s="66" t="s">
        <v>155</v>
      </c>
      <c r="E311" s="56" t="s">
        <v>33</v>
      </c>
      <c r="F311" s="78">
        <v>185</v>
      </c>
      <c r="G311" s="194"/>
      <c r="H311" s="58">
        <f>ROUND(G311*F311,2)</f>
        <v>0</v>
      </c>
      <c r="I311" s="71"/>
      <c r="J311" s="38" t="str">
        <f t="shared" ca="1" si="27"/>
        <v/>
      </c>
      <c r="K311" s="39" t="str">
        <f t="shared" si="31"/>
        <v>B206Pavement Repair Fabricm²</v>
      </c>
      <c r="L311" s="40">
        <f>MATCH(K311,'[2]Pay Items'!$L$1:$L$643,0)</f>
        <v>318</v>
      </c>
      <c r="M311" s="41" t="str">
        <f t="shared" ca="1" si="28"/>
        <v>F0</v>
      </c>
      <c r="N311" s="41" t="str">
        <f t="shared" ca="1" si="29"/>
        <v>C2</v>
      </c>
      <c r="O311" s="41" t="str">
        <f t="shared" ca="1" si="30"/>
        <v>C2</v>
      </c>
    </row>
    <row r="312" spans="1:15" s="62" customFormat="1" ht="30" customHeight="1" x14ac:dyDescent="0.25">
      <c r="A312" s="65" t="s">
        <v>156</v>
      </c>
      <c r="B312" s="53" t="s">
        <v>392</v>
      </c>
      <c r="C312" s="54" t="s">
        <v>158</v>
      </c>
      <c r="D312" s="66" t="s">
        <v>159</v>
      </c>
      <c r="E312" s="56" t="s">
        <v>81</v>
      </c>
      <c r="F312" s="78">
        <v>4</v>
      </c>
      <c r="G312" s="194"/>
      <c r="H312" s="58">
        <f>ROUND(G312*F312,2)</f>
        <v>0</v>
      </c>
      <c r="I312" s="59"/>
      <c r="J312" s="38" t="str">
        <f t="shared" ca="1" si="27"/>
        <v/>
      </c>
      <c r="K312" s="39" t="str">
        <f t="shared" si="31"/>
        <v>B219Detectable Warning Surface TilesCW 3326-R3each</v>
      </c>
      <c r="L312" s="40">
        <f>MATCH(K312,'[2]Pay Items'!$L$1:$L$643,0)</f>
        <v>322</v>
      </c>
      <c r="M312" s="41" t="str">
        <f t="shared" ca="1" si="28"/>
        <v>F0</v>
      </c>
      <c r="N312" s="41" t="str">
        <f t="shared" ca="1" si="29"/>
        <v>C2</v>
      </c>
      <c r="O312" s="41" t="str">
        <f t="shared" ca="1" si="30"/>
        <v>C2</v>
      </c>
    </row>
    <row r="313" spans="1:15" ht="40.200000000000003" customHeight="1" x14ac:dyDescent="0.25">
      <c r="A313" s="34"/>
      <c r="B313" s="81"/>
      <c r="C313" s="63" t="s">
        <v>160</v>
      </c>
      <c r="D313" s="49"/>
      <c r="E313" s="82"/>
      <c r="F313" s="50"/>
      <c r="G313" s="34"/>
      <c r="H313" s="51"/>
      <c r="J313" s="38" t="str">
        <f t="shared" ca="1" si="27"/>
        <v>LOCKED</v>
      </c>
      <c r="K313" s="39" t="str">
        <f t="shared" si="31"/>
        <v>JOINT AND CRACK SEALING</v>
      </c>
      <c r="L313" s="40">
        <f>MATCH(K313,'[2]Pay Items'!$L$1:$L$643,0)</f>
        <v>423</v>
      </c>
      <c r="M313" s="41" t="str">
        <f t="shared" ca="1" si="28"/>
        <v>G</v>
      </c>
      <c r="N313" s="41" t="str">
        <f t="shared" ca="1" si="29"/>
        <v>C2</v>
      </c>
      <c r="O313" s="41" t="str">
        <f t="shared" ca="1" si="30"/>
        <v>C2</v>
      </c>
    </row>
    <row r="314" spans="1:15" s="60" customFormat="1" ht="30" customHeight="1" x14ac:dyDescent="0.25">
      <c r="A314" s="61" t="s">
        <v>161</v>
      </c>
      <c r="B314" s="53" t="s">
        <v>393</v>
      </c>
      <c r="C314" s="54" t="s">
        <v>163</v>
      </c>
      <c r="D314" s="66" t="s">
        <v>164</v>
      </c>
      <c r="E314" s="56" t="s">
        <v>117</v>
      </c>
      <c r="F314" s="78">
        <v>200</v>
      </c>
      <c r="G314" s="194"/>
      <c r="H314" s="58">
        <f>ROUND(G314*F314,2)</f>
        <v>0</v>
      </c>
      <c r="I314" s="59"/>
      <c r="J314" s="38" t="str">
        <f t="shared" ca="1" si="27"/>
        <v/>
      </c>
      <c r="K314" s="39" t="str">
        <f t="shared" si="31"/>
        <v>D006Reflective Crack MaintenanceCW 3250-R7m</v>
      </c>
      <c r="L314" s="40">
        <f>MATCH(K314,'[2]Pay Items'!$L$1:$L$643,0)</f>
        <v>429</v>
      </c>
      <c r="M314" s="41" t="str">
        <f t="shared" ca="1" si="28"/>
        <v>F0</v>
      </c>
      <c r="N314" s="41" t="str">
        <f t="shared" ca="1" si="29"/>
        <v>C2</v>
      </c>
      <c r="O314" s="41" t="str">
        <f t="shared" ca="1" si="30"/>
        <v>C2</v>
      </c>
    </row>
    <row r="315" spans="1:15" ht="40.200000000000003" customHeight="1" x14ac:dyDescent="0.25">
      <c r="A315" s="34"/>
      <c r="B315" s="81"/>
      <c r="C315" s="63" t="s">
        <v>165</v>
      </c>
      <c r="D315" s="49"/>
      <c r="E315" s="82"/>
      <c r="F315" s="50"/>
      <c r="G315" s="34"/>
      <c r="H315" s="51"/>
      <c r="J315" s="38" t="str">
        <f t="shared" ca="1" si="27"/>
        <v>LOCKED</v>
      </c>
      <c r="K315" s="39" t="str">
        <f t="shared" si="31"/>
        <v>ASSOCIATED DRAINAGE AND UNDERGROUND WORKS</v>
      </c>
      <c r="L315" s="40">
        <f>MATCH(K315,'[2]Pay Items'!$L$1:$L$643,0)</f>
        <v>431</v>
      </c>
      <c r="M315" s="41" t="str">
        <f t="shared" ca="1" si="28"/>
        <v>G</v>
      </c>
      <c r="N315" s="41" t="str">
        <f t="shared" ca="1" si="29"/>
        <v>C2</v>
      </c>
      <c r="O315" s="41" t="str">
        <f t="shared" ca="1" si="30"/>
        <v>C2</v>
      </c>
    </row>
    <row r="316" spans="1:15" s="60" customFormat="1" ht="30" customHeight="1" x14ac:dyDescent="0.25">
      <c r="A316" s="61" t="s">
        <v>166</v>
      </c>
      <c r="B316" s="53" t="s">
        <v>394</v>
      </c>
      <c r="C316" s="54" t="s">
        <v>168</v>
      </c>
      <c r="D316" s="66" t="s">
        <v>169</v>
      </c>
      <c r="E316" s="56"/>
      <c r="F316" s="78"/>
      <c r="G316" s="67"/>
      <c r="H316" s="83"/>
      <c r="I316" s="59"/>
      <c r="J316" s="38" t="str">
        <f t="shared" ca="1" si="27"/>
        <v>LOCKED</v>
      </c>
      <c r="K316" s="39" t="str">
        <f t="shared" si="31"/>
        <v>E006Catch PitCW 2130-R12</v>
      </c>
      <c r="L316" s="40">
        <f>MATCH(K316,'[2]Pay Items'!$L$1:$L$643,0)</f>
        <v>439</v>
      </c>
      <c r="M316" s="41" t="str">
        <f t="shared" ca="1" si="28"/>
        <v>F0</v>
      </c>
      <c r="N316" s="41" t="str">
        <f t="shared" ca="1" si="29"/>
        <v>G</v>
      </c>
      <c r="O316" s="41" t="str">
        <f t="shared" ca="1" si="30"/>
        <v>C2</v>
      </c>
    </row>
    <row r="317" spans="1:15" s="60" customFormat="1" ht="30" customHeight="1" x14ac:dyDescent="0.25">
      <c r="A317" s="61" t="s">
        <v>170</v>
      </c>
      <c r="B317" s="68" t="s">
        <v>41</v>
      </c>
      <c r="C317" s="69" t="s">
        <v>171</v>
      </c>
      <c r="D317" s="66"/>
      <c r="E317" s="56" t="s">
        <v>81</v>
      </c>
      <c r="F317" s="78">
        <v>3</v>
      </c>
      <c r="G317" s="194"/>
      <c r="H317" s="58">
        <f>ROUND(G317*F317,2)</f>
        <v>0</v>
      </c>
      <c r="I317" s="59"/>
      <c r="J317" s="38" t="str">
        <f t="shared" ca="1" si="27"/>
        <v/>
      </c>
      <c r="K317" s="39" t="str">
        <f t="shared" si="31"/>
        <v>E007SD-023each</v>
      </c>
      <c r="L317" s="40">
        <f>MATCH(K317,'[2]Pay Items'!$L$1:$L$643,0)</f>
        <v>440</v>
      </c>
      <c r="M317" s="41" t="str">
        <f t="shared" ca="1" si="28"/>
        <v>F0</v>
      </c>
      <c r="N317" s="41" t="str">
        <f t="shared" ca="1" si="29"/>
        <v>C2</v>
      </c>
      <c r="O317" s="41" t="str">
        <f t="shared" ca="1" si="30"/>
        <v>C2</v>
      </c>
    </row>
    <row r="318" spans="1:15" s="62" customFormat="1" ht="30" customHeight="1" x14ac:dyDescent="0.25">
      <c r="A318" s="61" t="s">
        <v>177</v>
      </c>
      <c r="B318" s="53" t="s">
        <v>395</v>
      </c>
      <c r="C318" s="54" t="s">
        <v>179</v>
      </c>
      <c r="D318" s="66" t="s">
        <v>169</v>
      </c>
      <c r="E318" s="56" t="s">
        <v>117</v>
      </c>
      <c r="F318" s="78">
        <v>5</v>
      </c>
      <c r="G318" s="194"/>
      <c r="H318" s="58">
        <f>ROUND(G318*F318,2)</f>
        <v>0</v>
      </c>
      <c r="I318" s="59"/>
      <c r="J318" s="38" t="str">
        <f t="shared" ca="1" si="27"/>
        <v/>
      </c>
      <c r="K318" s="39" t="str">
        <f t="shared" si="31"/>
        <v>E012Drainage Connection PipeCW 2130-R12m</v>
      </c>
      <c r="L318" s="40">
        <f>MATCH(K318,'[2]Pay Items'!$L$1:$L$643,0)</f>
        <v>451</v>
      </c>
      <c r="M318" s="41" t="str">
        <f t="shared" ca="1" si="28"/>
        <v>F0</v>
      </c>
      <c r="N318" s="41" t="str">
        <f t="shared" ca="1" si="29"/>
        <v>C2</v>
      </c>
      <c r="O318" s="41" t="str">
        <f t="shared" ca="1" si="30"/>
        <v>C2</v>
      </c>
    </row>
    <row r="319" spans="1:15" s="106" customFormat="1" ht="30" customHeight="1" x14ac:dyDescent="0.25">
      <c r="A319" s="61" t="s">
        <v>189</v>
      </c>
      <c r="B319" s="53" t="s">
        <v>396</v>
      </c>
      <c r="C319" s="105" t="s">
        <v>191</v>
      </c>
      <c r="D319" s="87" t="s">
        <v>242</v>
      </c>
      <c r="E319" s="56"/>
      <c r="F319" s="78"/>
      <c r="G319" s="67"/>
      <c r="H319" s="83"/>
      <c r="I319" s="59"/>
      <c r="J319" s="38" t="str">
        <f t="shared" ca="1" si="27"/>
        <v>LOCKED</v>
      </c>
      <c r="K319" s="39" t="str">
        <f t="shared" si="31"/>
        <v>E023Frames &amp; CoversCW 3210-R8</v>
      </c>
      <c r="L319" s="46" t="e">
        <f>MATCH(K319,'[2]Pay Items'!$L$1:$L$643,0)</f>
        <v>#N/A</v>
      </c>
      <c r="M319" s="41" t="str">
        <f t="shared" ca="1" si="28"/>
        <v>F0</v>
      </c>
      <c r="N319" s="41" t="str">
        <f t="shared" ca="1" si="29"/>
        <v>G</v>
      </c>
      <c r="O319" s="41" t="str">
        <f t="shared" ca="1" si="30"/>
        <v>C2</v>
      </c>
    </row>
    <row r="320" spans="1:15" s="62" customFormat="1" ht="30" customHeight="1" x14ac:dyDescent="0.25">
      <c r="A320" s="61" t="s">
        <v>199</v>
      </c>
      <c r="B320" s="68" t="s">
        <v>41</v>
      </c>
      <c r="C320" s="97" t="s">
        <v>200</v>
      </c>
      <c r="D320" s="66"/>
      <c r="E320" s="56" t="s">
        <v>81</v>
      </c>
      <c r="F320" s="78">
        <v>1</v>
      </c>
      <c r="G320" s="194"/>
      <c r="H320" s="58">
        <f>ROUND(G320*F320,2)</f>
        <v>0</v>
      </c>
      <c r="I320" s="71"/>
      <c r="J320" s="38" t="str">
        <f t="shared" ca="1" si="27"/>
        <v/>
      </c>
      <c r="K320" s="39" t="str">
        <f t="shared" si="31"/>
        <v>E028AP-011 - Barrier Curb and Gutter Frameeach</v>
      </c>
      <c r="L320" s="46">
        <f>MATCH(K320,'[2]Pay Items'!$L$1:$L$643,0)</f>
        <v>506</v>
      </c>
      <c r="M320" s="41" t="str">
        <f t="shared" ca="1" si="28"/>
        <v>F0</v>
      </c>
      <c r="N320" s="41" t="str">
        <f t="shared" ca="1" si="29"/>
        <v>C2</v>
      </c>
      <c r="O320" s="41" t="str">
        <f t="shared" ca="1" si="30"/>
        <v>C2</v>
      </c>
    </row>
    <row r="321" spans="1:15" s="62" customFormat="1" ht="30" customHeight="1" x14ac:dyDescent="0.25">
      <c r="A321" s="61" t="s">
        <v>201</v>
      </c>
      <c r="B321" s="68" t="s">
        <v>49</v>
      </c>
      <c r="C321" s="97" t="s">
        <v>203</v>
      </c>
      <c r="D321" s="66"/>
      <c r="E321" s="56" t="s">
        <v>81</v>
      </c>
      <c r="F321" s="78">
        <v>1</v>
      </c>
      <c r="G321" s="194"/>
      <c r="H321" s="58">
        <f>ROUND(G321*F321,2)</f>
        <v>0</v>
      </c>
      <c r="I321" s="71"/>
      <c r="J321" s="38" t="str">
        <f t="shared" ca="1" si="27"/>
        <v/>
      </c>
      <c r="K321" s="39" t="str">
        <f t="shared" si="31"/>
        <v>E029AP-012 - Barrier Curb and Gutter Covereach</v>
      </c>
      <c r="L321" s="46">
        <f>MATCH(K321,'[2]Pay Items'!$L$1:$L$643,0)</f>
        <v>507</v>
      </c>
      <c r="M321" s="41" t="str">
        <f t="shared" ca="1" si="28"/>
        <v>F0</v>
      </c>
      <c r="N321" s="41" t="str">
        <f t="shared" ca="1" si="29"/>
        <v>C2</v>
      </c>
      <c r="O321" s="41" t="str">
        <f t="shared" ca="1" si="30"/>
        <v>C2</v>
      </c>
    </row>
    <row r="322" spans="1:15" s="106" customFormat="1" ht="30" customHeight="1" x14ac:dyDescent="0.25">
      <c r="A322" s="61" t="s">
        <v>216</v>
      </c>
      <c r="B322" s="53" t="s">
        <v>397</v>
      </c>
      <c r="C322" s="119" t="s">
        <v>218</v>
      </c>
      <c r="D322" s="66" t="s">
        <v>169</v>
      </c>
      <c r="E322" s="56"/>
      <c r="F322" s="78"/>
      <c r="G322" s="67"/>
      <c r="H322" s="83"/>
      <c r="I322" s="59"/>
      <c r="J322" s="38" t="str">
        <f t="shared" ca="1" si="27"/>
        <v>LOCKED</v>
      </c>
      <c r="K322" s="39" t="str">
        <f t="shared" si="31"/>
        <v>E034Connecting to Existing Catch BasinCW 2130-R12</v>
      </c>
      <c r="L322" s="40">
        <f>MATCH(K322,'[2]Pay Items'!$L$1:$L$643,0)</f>
        <v>519</v>
      </c>
      <c r="M322" s="41" t="str">
        <f t="shared" ca="1" si="28"/>
        <v>F0</v>
      </c>
      <c r="N322" s="41" t="str">
        <f t="shared" ca="1" si="29"/>
        <v>G</v>
      </c>
      <c r="O322" s="41" t="str">
        <f t="shared" ca="1" si="30"/>
        <v>C2</v>
      </c>
    </row>
    <row r="323" spans="1:15" s="106" customFormat="1" ht="30" customHeight="1" x14ac:dyDescent="0.25">
      <c r="A323" s="61" t="s">
        <v>219</v>
      </c>
      <c r="B323" s="68" t="s">
        <v>41</v>
      </c>
      <c r="C323" s="69" t="s">
        <v>220</v>
      </c>
      <c r="D323" s="66"/>
      <c r="E323" s="56" t="s">
        <v>81</v>
      </c>
      <c r="F323" s="78">
        <v>2</v>
      </c>
      <c r="G323" s="194"/>
      <c r="H323" s="58">
        <f>ROUND(G323*F323,2)</f>
        <v>0</v>
      </c>
      <c r="I323" s="59" t="s">
        <v>221</v>
      </c>
      <c r="J323" s="38" t="str">
        <f t="shared" ca="1" si="27"/>
        <v/>
      </c>
      <c r="K323" s="39" t="str">
        <f t="shared" si="31"/>
        <v>E035250 mm Drainage Connection Pipeeach</v>
      </c>
      <c r="L323" s="40">
        <f>MATCH(K323,'[2]Pay Items'!$L$1:$L$643,0)</f>
        <v>522</v>
      </c>
      <c r="M323" s="41" t="str">
        <f t="shared" ca="1" si="28"/>
        <v>F0</v>
      </c>
      <c r="N323" s="41" t="str">
        <f t="shared" ca="1" si="29"/>
        <v>C2</v>
      </c>
      <c r="O323" s="41" t="str">
        <f t="shared" ca="1" si="30"/>
        <v>C2</v>
      </c>
    </row>
    <row r="324" spans="1:15" s="106" customFormat="1" ht="30" customHeight="1" x14ac:dyDescent="0.25">
      <c r="A324" s="61" t="s">
        <v>222</v>
      </c>
      <c r="B324" s="53" t="s">
        <v>398</v>
      </c>
      <c r="C324" s="119" t="s">
        <v>224</v>
      </c>
      <c r="D324" s="66" t="s">
        <v>169</v>
      </c>
      <c r="E324" s="56"/>
      <c r="F324" s="78"/>
      <c r="G324" s="67"/>
      <c r="H324" s="83"/>
      <c r="I324" s="59"/>
      <c r="J324" s="38" t="str">
        <f t="shared" ca="1" si="27"/>
        <v>LOCKED</v>
      </c>
      <c r="K324" s="39" t="str">
        <f t="shared" si="31"/>
        <v>E042Connecting New Sewer Service to Existing Sewer ServiceCW 2130-R12</v>
      </c>
      <c r="L324" s="40">
        <f>MATCH(K324,'[2]Pay Items'!$L$1:$L$643,0)</f>
        <v>539</v>
      </c>
      <c r="M324" s="41" t="str">
        <f t="shared" ca="1" si="28"/>
        <v>F0</v>
      </c>
      <c r="N324" s="41" t="str">
        <f t="shared" ca="1" si="29"/>
        <v>G</v>
      </c>
      <c r="O324" s="41" t="str">
        <f t="shared" ca="1" si="30"/>
        <v>C2</v>
      </c>
    </row>
    <row r="325" spans="1:15" s="106" customFormat="1" ht="30" customHeight="1" x14ac:dyDescent="0.25">
      <c r="A325" s="61" t="s">
        <v>225</v>
      </c>
      <c r="B325" s="68" t="s">
        <v>41</v>
      </c>
      <c r="C325" s="69" t="s">
        <v>185</v>
      </c>
      <c r="D325" s="66"/>
      <c r="E325" s="56" t="s">
        <v>81</v>
      </c>
      <c r="F325" s="78">
        <v>1</v>
      </c>
      <c r="G325" s="194"/>
      <c r="H325" s="58">
        <f>ROUND(G325*F325,2)</f>
        <v>0</v>
      </c>
      <c r="I325" s="59" t="s">
        <v>226</v>
      </c>
      <c r="J325" s="38" t="str">
        <f t="shared" ca="1" si="27"/>
        <v/>
      </c>
      <c r="K325" s="39" t="str">
        <f t="shared" si="31"/>
        <v>E043250 mmeach</v>
      </c>
      <c r="L325" s="46" t="e">
        <f>MATCH(K325,'[2]Pay Items'!$L$1:$L$643,0)</f>
        <v>#N/A</v>
      </c>
      <c r="M325" s="41" t="str">
        <f t="shared" ca="1" si="28"/>
        <v>F0</v>
      </c>
      <c r="N325" s="41" t="str">
        <f t="shared" ca="1" si="29"/>
        <v>C2</v>
      </c>
      <c r="O325" s="41" t="str">
        <f t="shared" ca="1" si="30"/>
        <v>C2</v>
      </c>
    </row>
    <row r="326" spans="1:15" s="62" customFormat="1" ht="30" customHeight="1" x14ac:dyDescent="0.25">
      <c r="A326" s="61" t="s">
        <v>230</v>
      </c>
      <c r="B326" s="53" t="s">
        <v>399</v>
      </c>
      <c r="C326" s="54" t="s">
        <v>232</v>
      </c>
      <c r="D326" s="66" t="s">
        <v>169</v>
      </c>
      <c r="E326" s="56" t="s">
        <v>81</v>
      </c>
      <c r="F326" s="78">
        <v>3</v>
      </c>
      <c r="G326" s="194"/>
      <c r="H326" s="58">
        <f>ROUND(G326*F326,2)</f>
        <v>0</v>
      </c>
      <c r="I326" s="59"/>
      <c r="J326" s="38" t="str">
        <f t="shared" ref="J326:J389" ca="1" si="33">IF(CELL("protect",$G326)=1, "LOCKED", "")</f>
        <v/>
      </c>
      <c r="K326" s="39" t="str">
        <f t="shared" si="31"/>
        <v>E050Abandoning Existing Drainage InletsCW 2130-R12each</v>
      </c>
      <c r="L326" s="40">
        <f>MATCH(K326,'[2]Pay Items'!$L$1:$L$643,0)</f>
        <v>547</v>
      </c>
      <c r="M326" s="41" t="str">
        <f t="shared" ref="M326:M389" ca="1" si="34">CELL("format",$F326)</f>
        <v>F0</v>
      </c>
      <c r="N326" s="41" t="str">
        <f t="shared" ref="N326:N389" ca="1" si="35">CELL("format",$G326)</f>
        <v>C2</v>
      </c>
      <c r="O326" s="41" t="str">
        <f t="shared" ref="O326:O389" ca="1" si="36">CELL("format",$H326)</f>
        <v>C2</v>
      </c>
    </row>
    <row r="327" spans="1:15" s="62" customFormat="1" ht="30" customHeight="1" x14ac:dyDescent="0.25">
      <c r="A327" s="61" t="s">
        <v>233</v>
      </c>
      <c r="B327" s="53" t="s">
        <v>400</v>
      </c>
      <c r="C327" s="54" t="s">
        <v>235</v>
      </c>
      <c r="D327" s="66" t="s">
        <v>236</v>
      </c>
      <c r="E327" s="56" t="s">
        <v>81</v>
      </c>
      <c r="F327" s="78">
        <v>4</v>
      </c>
      <c r="G327" s="194"/>
      <c r="H327" s="58">
        <f>ROUND(G327*F327,2)</f>
        <v>0</v>
      </c>
      <c r="I327" s="59" t="s">
        <v>237</v>
      </c>
      <c r="J327" s="38" t="str">
        <f t="shared" ca="1" si="33"/>
        <v/>
      </c>
      <c r="K327" s="39" t="str">
        <f t="shared" ref="K327:K390" si="37">CLEAN(CONCATENATE(TRIM($A327),TRIM($C327),IF(LEFT($D327)&lt;&gt;"E",TRIM($D327),),TRIM($E327)))</f>
        <v>E050ACatch Basin CleaningCW 2140-R3each</v>
      </c>
      <c r="L327" s="40">
        <f>MATCH(K327,'[2]Pay Items'!$L$1:$L$643,0)</f>
        <v>548</v>
      </c>
      <c r="M327" s="41" t="str">
        <f t="shared" ca="1" si="34"/>
        <v>F0</v>
      </c>
      <c r="N327" s="41" t="str">
        <f t="shared" ca="1" si="35"/>
        <v>C2</v>
      </c>
      <c r="O327" s="41" t="str">
        <f t="shared" ca="1" si="36"/>
        <v>C2</v>
      </c>
    </row>
    <row r="328" spans="1:15" ht="40.200000000000003" customHeight="1" x14ac:dyDescent="0.25">
      <c r="A328" s="34"/>
      <c r="B328" s="122"/>
      <c r="C328" s="63" t="s">
        <v>238</v>
      </c>
      <c r="D328" s="49"/>
      <c r="E328" s="82"/>
      <c r="F328" s="50"/>
      <c r="G328" s="34"/>
      <c r="H328" s="51"/>
      <c r="J328" s="38" t="str">
        <f t="shared" ca="1" si="33"/>
        <v>LOCKED</v>
      </c>
      <c r="K328" s="39" t="str">
        <f t="shared" si="37"/>
        <v>ADJUSTMENTS</v>
      </c>
      <c r="L328" s="40">
        <f>MATCH(K328,'[2]Pay Items'!$L$1:$L$643,0)</f>
        <v>580</v>
      </c>
      <c r="M328" s="41" t="str">
        <f t="shared" ca="1" si="34"/>
        <v>G</v>
      </c>
      <c r="N328" s="41" t="str">
        <f t="shared" ca="1" si="35"/>
        <v>C2</v>
      </c>
      <c r="O328" s="41" t="str">
        <f t="shared" ca="1" si="36"/>
        <v>C2</v>
      </c>
    </row>
    <row r="329" spans="1:15" s="60" customFormat="1" ht="30" customHeight="1" x14ac:dyDescent="0.25">
      <c r="A329" s="61" t="s">
        <v>260</v>
      </c>
      <c r="B329" s="53" t="s">
        <v>401</v>
      </c>
      <c r="C329" s="54" t="s">
        <v>262</v>
      </c>
      <c r="D329" s="66" t="s">
        <v>242</v>
      </c>
      <c r="E329" s="56" t="s">
        <v>81</v>
      </c>
      <c r="F329" s="78">
        <v>4</v>
      </c>
      <c r="G329" s="194"/>
      <c r="H329" s="58">
        <f>ROUND(G329*F329,2)</f>
        <v>0</v>
      </c>
      <c r="I329" s="59"/>
      <c r="J329" s="38" t="str">
        <f t="shared" ca="1" si="33"/>
        <v/>
      </c>
      <c r="K329" s="39" t="str">
        <f t="shared" si="37"/>
        <v>F009Adjustment of Valve BoxesCW 3210-R8each</v>
      </c>
      <c r="L329" s="40">
        <f>MATCH(K329,'[2]Pay Items'!$L$1:$L$643,0)</f>
        <v>592</v>
      </c>
      <c r="M329" s="41" t="str">
        <f t="shared" ca="1" si="34"/>
        <v>F0</v>
      </c>
      <c r="N329" s="41" t="str">
        <f t="shared" ca="1" si="35"/>
        <v>C2</v>
      </c>
      <c r="O329" s="41" t="str">
        <f t="shared" ca="1" si="36"/>
        <v>C2</v>
      </c>
    </row>
    <row r="330" spans="1:15" s="60" customFormat="1" ht="30" customHeight="1" x14ac:dyDescent="0.25">
      <c r="A330" s="61" t="s">
        <v>263</v>
      </c>
      <c r="B330" s="53" t="s">
        <v>402</v>
      </c>
      <c r="C330" s="54" t="s">
        <v>265</v>
      </c>
      <c r="D330" s="66" t="s">
        <v>242</v>
      </c>
      <c r="E330" s="56" t="s">
        <v>81</v>
      </c>
      <c r="F330" s="78">
        <v>1</v>
      </c>
      <c r="G330" s="194"/>
      <c r="H330" s="58">
        <f>ROUND(G330*F330,2)</f>
        <v>0</v>
      </c>
      <c r="I330" s="59"/>
      <c r="J330" s="38" t="str">
        <f t="shared" ca="1" si="33"/>
        <v/>
      </c>
      <c r="K330" s="39" t="str">
        <f t="shared" si="37"/>
        <v>F010Valve Box ExtensionsCW 3210-R8each</v>
      </c>
      <c r="L330" s="40">
        <f>MATCH(K330,'[2]Pay Items'!$L$1:$L$643,0)</f>
        <v>593</v>
      </c>
      <c r="M330" s="41" t="str">
        <f t="shared" ca="1" si="34"/>
        <v>F0</v>
      </c>
      <c r="N330" s="41" t="str">
        <f t="shared" ca="1" si="35"/>
        <v>C2</v>
      </c>
      <c r="O330" s="41" t="str">
        <f t="shared" ca="1" si="36"/>
        <v>C2</v>
      </c>
    </row>
    <row r="331" spans="1:15" s="62" customFormat="1" ht="30" customHeight="1" x14ac:dyDescent="0.25">
      <c r="A331" s="61" t="s">
        <v>266</v>
      </c>
      <c r="B331" s="53" t="s">
        <v>403</v>
      </c>
      <c r="C331" s="54" t="s">
        <v>268</v>
      </c>
      <c r="D331" s="66" t="s">
        <v>242</v>
      </c>
      <c r="E331" s="56" t="s">
        <v>81</v>
      </c>
      <c r="F331" s="78">
        <v>1</v>
      </c>
      <c r="G331" s="194"/>
      <c r="H331" s="58">
        <f>ROUND(G331*F331,2)</f>
        <v>0</v>
      </c>
      <c r="I331" s="59"/>
      <c r="J331" s="38" t="str">
        <f t="shared" ca="1" si="33"/>
        <v/>
      </c>
      <c r="K331" s="39" t="str">
        <f t="shared" si="37"/>
        <v>F011Adjustment of Curb Stop BoxesCW 3210-R8each</v>
      </c>
      <c r="L331" s="40">
        <f>MATCH(K331,'[2]Pay Items'!$L$1:$L$643,0)</f>
        <v>594</v>
      </c>
      <c r="M331" s="41" t="str">
        <f t="shared" ca="1" si="34"/>
        <v>F0</v>
      </c>
      <c r="N331" s="41" t="str">
        <f t="shared" ca="1" si="35"/>
        <v>C2</v>
      </c>
      <c r="O331" s="41" t="str">
        <f t="shared" ca="1" si="36"/>
        <v>C2</v>
      </c>
    </row>
    <row r="332" spans="1:15" s="62" customFormat="1" ht="30" customHeight="1" x14ac:dyDescent="0.25">
      <c r="A332" s="61" t="s">
        <v>269</v>
      </c>
      <c r="B332" s="53" t="s">
        <v>404</v>
      </c>
      <c r="C332" s="86" t="s">
        <v>271</v>
      </c>
      <c r="D332" s="66" t="s">
        <v>242</v>
      </c>
      <c r="E332" s="56" t="s">
        <v>81</v>
      </c>
      <c r="F332" s="78">
        <v>1</v>
      </c>
      <c r="G332" s="194"/>
      <c r="H332" s="58">
        <f>ROUND(G332*F332,2)</f>
        <v>0</v>
      </c>
      <c r="I332" s="59"/>
      <c r="J332" s="38" t="str">
        <f t="shared" ca="1" si="33"/>
        <v/>
      </c>
      <c r="K332" s="39" t="str">
        <f t="shared" si="37"/>
        <v>F015Adjustment of Curb and Gutter FramesCW 3210-R8each</v>
      </c>
      <c r="L332" s="46">
        <f>MATCH(K332,'[2]Pay Items'!$L$1:$L$643,0)</f>
        <v>599</v>
      </c>
      <c r="M332" s="41" t="str">
        <f t="shared" ca="1" si="34"/>
        <v>F0</v>
      </c>
      <c r="N332" s="41" t="str">
        <f t="shared" ca="1" si="35"/>
        <v>C2</v>
      </c>
      <c r="O332" s="41" t="str">
        <f t="shared" ca="1" si="36"/>
        <v>C2</v>
      </c>
    </row>
    <row r="333" spans="1:15" ht="40.200000000000003" customHeight="1" x14ac:dyDescent="0.25">
      <c r="A333" s="34"/>
      <c r="B333" s="47"/>
      <c r="C333" s="63" t="s">
        <v>272</v>
      </c>
      <c r="D333" s="49"/>
      <c r="E333" s="64"/>
      <c r="F333" s="49"/>
      <c r="G333" s="34"/>
      <c r="H333" s="51"/>
      <c r="J333" s="38" t="str">
        <f t="shared" ca="1" si="33"/>
        <v>LOCKED</v>
      </c>
      <c r="K333" s="39" t="str">
        <f t="shared" si="37"/>
        <v>LANDSCAPING</v>
      </c>
      <c r="L333" s="40">
        <f>MATCH(K333,'[2]Pay Items'!$L$1:$L$643,0)</f>
        <v>614</v>
      </c>
      <c r="M333" s="41" t="str">
        <f t="shared" ca="1" si="34"/>
        <v>F0</v>
      </c>
      <c r="N333" s="41" t="str">
        <f t="shared" ca="1" si="35"/>
        <v>C2</v>
      </c>
      <c r="O333" s="41" t="str">
        <f t="shared" ca="1" si="36"/>
        <v>C2</v>
      </c>
    </row>
    <row r="334" spans="1:15" s="60" customFormat="1" ht="30" customHeight="1" x14ac:dyDescent="0.25">
      <c r="A334" s="65" t="s">
        <v>273</v>
      </c>
      <c r="B334" s="53" t="s">
        <v>405</v>
      </c>
      <c r="C334" s="54" t="s">
        <v>275</v>
      </c>
      <c r="D334" s="66" t="s">
        <v>276</v>
      </c>
      <c r="E334" s="56"/>
      <c r="F334" s="57"/>
      <c r="G334" s="67"/>
      <c r="H334" s="58"/>
      <c r="I334" s="59"/>
      <c r="J334" s="38" t="str">
        <f t="shared" ca="1" si="33"/>
        <v>LOCKED</v>
      </c>
      <c r="K334" s="39" t="str">
        <f t="shared" si="37"/>
        <v>G001SoddingCW 3510-R9</v>
      </c>
      <c r="L334" s="40">
        <f>MATCH(K334,'[2]Pay Items'!$L$1:$L$643,0)</f>
        <v>615</v>
      </c>
      <c r="M334" s="41" t="str">
        <f t="shared" ca="1" si="34"/>
        <v>F0</v>
      </c>
      <c r="N334" s="41" t="str">
        <f t="shared" ca="1" si="35"/>
        <v>G</v>
      </c>
      <c r="O334" s="41" t="str">
        <f t="shared" ca="1" si="36"/>
        <v>C2</v>
      </c>
    </row>
    <row r="335" spans="1:15" s="62" customFormat="1" ht="30" customHeight="1" x14ac:dyDescent="0.25">
      <c r="A335" s="65" t="s">
        <v>277</v>
      </c>
      <c r="B335" s="68" t="s">
        <v>41</v>
      </c>
      <c r="C335" s="69" t="s">
        <v>278</v>
      </c>
      <c r="D335" s="66"/>
      <c r="E335" s="56" t="s">
        <v>33</v>
      </c>
      <c r="F335" s="57">
        <v>250</v>
      </c>
      <c r="G335" s="194"/>
      <c r="H335" s="58">
        <f>ROUND(G335*F335,2)</f>
        <v>0</v>
      </c>
      <c r="I335" s="59"/>
      <c r="J335" s="38" t="str">
        <f t="shared" ca="1" si="33"/>
        <v/>
      </c>
      <c r="K335" s="39" t="str">
        <f t="shared" si="37"/>
        <v>G003width &gt; or = 600 mmm²</v>
      </c>
      <c r="L335" s="40">
        <f>MATCH(K335,'[2]Pay Items'!$L$1:$L$643,0)</f>
        <v>617</v>
      </c>
      <c r="M335" s="41" t="str">
        <f t="shared" ca="1" si="34"/>
        <v>F0</v>
      </c>
      <c r="N335" s="41" t="str">
        <f t="shared" ca="1" si="35"/>
        <v>C2</v>
      </c>
      <c r="O335" s="41" t="str">
        <f t="shared" ca="1" si="36"/>
        <v>C2</v>
      </c>
    </row>
    <row r="336" spans="1:15" s="62" customFormat="1" ht="30" customHeight="1" x14ac:dyDescent="0.25">
      <c r="A336" s="65" t="s">
        <v>279</v>
      </c>
      <c r="B336" s="53" t="s">
        <v>406</v>
      </c>
      <c r="C336" s="54" t="s">
        <v>281</v>
      </c>
      <c r="D336" s="66" t="s">
        <v>282</v>
      </c>
      <c r="E336" s="56" t="s">
        <v>33</v>
      </c>
      <c r="F336" s="57">
        <v>10</v>
      </c>
      <c r="G336" s="194"/>
      <c r="H336" s="58">
        <f>ROUND(G336*F336,2)</f>
        <v>0</v>
      </c>
      <c r="I336" s="59"/>
      <c r="J336" s="38" t="str">
        <f t="shared" ca="1" si="33"/>
        <v/>
      </c>
      <c r="K336" s="39" t="str">
        <f t="shared" si="37"/>
        <v>G004SeedingCW 3520-R7m²</v>
      </c>
      <c r="L336" s="40">
        <f>MATCH(K336,'[2]Pay Items'!$L$1:$L$643,0)</f>
        <v>618</v>
      </c>
      <c r="M336" s="41" t="str">
        <f t="shared" ca="1" si="34"/>
        <v>F0</v>
      </c>
      <c r="N336" s="41" t="str">
        <f t="shared" ca="1" si="35"/>
        <v>C2</v>
      </c>
      <c r="O336" s="41" t="str">
        <f t="shared" ca="1" si="36"/>
        <v>C2</v>
      </c>
    </row>
    <row r="337" spans="1:15" s="45" customFormat="1" ht="30" customHeight="1" thickBot="1" x14ac:dyDescent="0.3">
      <c r="A337" s="124"/>
      <c r="B337" s="125" t="s">
        <v>378</v>
      </c>
      <c r="C337" s="237" t="str">
        <f>C279</f>
        <v>BRYCE STREET REHABILITATION - RIVER AVENUE TO ROSLYN ROAD</v>
      </c>
      <c r="D337" s="235"/>
      <c r="E337" s="235"/>
      <c r="F337" s="236"/>
      <c r="G337" s="124" t="s">
        <v>283</v>
      </c>
      <c r="H337" s="124">
        <f>SUM(H279:H336)</f>
        <v>0</v>
      </c>
      <c r="J337" s="38" t="str">
        <f t="shared" ca="1" si="33"/>
        <v>LOCKED</v>
      </c>
      <c r="K337" s="39" t="str">
        <f t="shared" si="37"/>
        <v>BRYCE STREET REHABILITATION - RIVER AVENUE TO ROSLYN ROAD</v>
      </c>
      <c r="L337" s="46" t="e">
        <f>MATCH(K337,'[2]Pay Items'!$L$1:$L$643,0)</f>
        <v>#N/A</v>
      </c>
      <c r="M337" s="41" t="str">
        <f t="shared" ca="1" si="34"/>
        <v>G</v>
      </c>
      <c r="N337" s="41" t="str">
        <f t="shared" ca="1" si="35"/>
        <v>C2</v>
      </c>
      <c r="O337" s="41" t="str">
        <f t="shared" ca="1" si="36"/>
        <v>C2</v>
      </c>
    </row>
    <row r="338" spans="1:15" s="45" customFormat="1" ht="30" customHeight="1" thickTop="1" x14ac:dyDescent="0.25">
      <c r="A338" s="129"/>
      <c r="B338" s="43" t="s">
        <v>407</v>
      </c>
      <c r="C338" s="238" t="s">
        <v>408</v>
      </c>
      <c r="D338" s="239"/>
      <c r="E338" s="239"/>
      <c r="F338" s="240"/>
      <c r="G338" s="129"/>
      <c r="H338" s="130"/>
      <c r="J338" s="38" t="str">
        <f t="shared" ca="1" si="33"/>
        <v>LOCKED</v>
      </c>
      <c r="K338" s="39" t="str">
        <f t="shared" si="37"/>
        <v>HECTOR AVENUE RECONSTRUCTION - WILTON STREET TO STAFFORD STREET</v>
      </c>
      <c r="L338" s="46" t="e">
        <f>MATCH(K338,'[2]Pay Items'!$L$1:$L$643,0)</f>
        <v>#N/A</v>
      </c>
      <c r="M338" s="41" t="str">
        <f t="shared" ca="1" si="34"/>
        <v>G</v>
      </c>
      <c r="N338" s="41" t="str">
        <f t="shared" ca="1" si="35"/>
        <v>F0</v>
      </c>
      <c r="O338" s="41" t="str">
        <f t="shared" ca="1" si="36"/>
        <v>F2</v>
      </c>
    </row>
    <row r="339" spans="1:15" ht="40.200000000000003" customHeight="1" x14ac:dyDescent="0.25">
      <c r="A339" s="34"/>
      <c r="B339" s="47"/>
      <c r="C339" s="48" t="s">
        <v>22</v>
      </c>
      <c r="D339" s="49"/>
      <c r="E339" s="50" t="s">
        <v>23</v>
      </c>
      <c r="F339" s="50" t="s">
        <v>23</v>
      </c>
      <c r="G339" s="34" t="s">
        <v>23</v>
      </c>
      <c r="H339" s="51"/>
      <c r="J339" s="38" t="str">
        <f t="shared" ca="1" si="33"/>
        <v>LOCKED</v>
      </c>
      <c r="K339" s="39" t="str">
        <f t="shared" si="37"/>
        <v>EARTH AND BASE WORKS</v>
      </c>
      <c r="L339" s="40">
        <f>MATCH(K339,'[2]Pay Items'!$L$1:$L$643,0)</f>
        <v>3</v>
      </c>
      <c r="M339" s="41" t="str">
        <f t="shared" ca="1" si="34"/>
        <v>G</v>
      </c>
      <c r="N339" s="41" t="str">
        <f t="shared" ca="1" si="35"/>
        <v>C2</v>
      </c>
      <c r="O339" s="41" t="str">
        <f t="shared" ca="1" si="36"/>
        <v>C2</v>
      </c>
    </row>
    <row r="340" spans="1:15" s="60" customFormat="1" ht="30" customHeight="1" x14ac:dyDescent="0.25">
      <c r="A340" s="61" t="s">
        <v>409</v>
      </c>
      <c r="B340" s="53" t="s">
        <v>410</v>
      </c>
      <c r="C340" s="54" t="s">
        <v>411</v>
      </c>
      <c r="D340" s="55" t="s">
        <v>27</v>
      </c>
      <c r="E340" s="56" t="s">
        <v>28</v>
      </c>
      <c r="F340" s="57">
        <v>2500</v>
      </c>
      <c r="G340" s="194"/>
      <c r="H340" s="58">
        <f>ROUND(G340*F340,2)</f>
        <v>0</v>
      </c>
      <c r="I340" s="59"/>
      <c r="J340" s="38" t="str">
        <f t="shared" ca="1" si="33"/>
        <v/>
      </c>
      <c r="K340" s="39" t="str">
        <f t="shared" si="37"/>
        <v>A003ExcavationCW 3110-R19m³</v>
      </c>
      <c r="L340" s="40">
        <f>MATCH(K340,'[2]Pay Items'!$L$1:$L$643,0)</f>
        <v>6</v>
      </c>
      <c r="M340" s="41" t="str">
        <f t="shared" ca="1" si="34"/>
        <v>F0</v>
      </c>
      <c r="N340" s="41" t="str">
        <f t="shared" ca="1" si="35"/>
        <v>C2</v>
      </c>
      <c r="O340" s="41" t="str">
        <f t="shared" ca="1" si="36"/>
        <v>C2</v>
      </c>
    </row>
    <row r="341" spans="1:15" s="62" customFormat="1" ht="30" customHeight="1" x14ac:dyDescent="0.25">
      <c r="A341" s="52" t="s">
        <v>412</v>
      </c>
      <c r="B341" s="53" t="s">
        <v>413</v>
      </c>
      <c r="C341" s="54" t="s">
        <v>414</v>
      </c>
      <c r="D341" s="55" t="s">
        <v>27</v>
      </c>
      <c r="E341" s="56" t="s">
        <v>33</v>
      </c>
      <c r="F341" s="57">
        <v>4300</v>
      </c>
      <c r="G341" s="194"/>
      <c r="H341" s="58">
        <f>ROUND(G341*F341,2)</f>
        <v>0</v>
      </c>
      <c r="I341" s="59"/>
      <c r="J341" s="38" t="str">
        <f t="shared" ca="1" si="33"/>
        <v/>
      </c>
      <c r="K341" s="39" t="str">
        <f t="shared" si="37"/>
        <v>A004Sub-Grade CompactionCW 3110-R19m²</v>
      </c>
      <c r="L341" s="40">
        <f>MATCH(K341,'[2]Pay Items'!$L$1:$L$643,0)</f>
        <v>7</v>
      </c>
      <c r="M341" s="41" t="str">
        <f t="shared" ca="1" si="34"/>
        <v>F0</v>
      </c>
      <c r="N341" s="41" t="str">
        <f t="shared" ca="1" si="35"/>
        <v>C2</v>
      </c>
      <c r="O341" s="41" t="str">
        <f t="shared" ca="1" si="36"/>
        <v>C2</v>
      </c>
    </row>
    <row r="342" spans="1:15" s="60" customFormat="1" ht="30" customHeight="1" x14ac:dyDescent="0.25">
      <c r="A342" s="52" t="s">
        <v>415</v>
      </c>
      <c r="B342" s="53" t="s">
        <v>416</v>
      </c>
      <c r="C342" s="54" t="s">
        <v>417</v>
      </c>
      <c r="D342" s="55" t="s">
        <v>27</v>
      </c>
      <c r="E342" s="56"/>
      <c r="F342" s="57"/>
      <c r="G342" s="67"/>
      <c r="H342" s="58"/>
      <c r="I342" s="59" t="s">
        <v>418</v>
      </c>
      <c r="J342" s="38" t="str">
        <f t="shared" ca="1" si="33"/>
        <v>LOCKED</v>
      </c>
      <c r="K342" s="39" t="str">
        <f t="shared" si="37"/>
        <v>A007Crushed Sub-base MaterialCW 3110-R19</v>
      </c>
      <c r="L342" s="40">
        <f>MATCH(K342,'[2]Pay Items'!$L$1:$L$643,0)</f>
        <v>10</v>
      </c>
      <c r="M342" s="41" t="str">
        <f t="shared" ca="1" si="34"/>
        <v>F0</v>
      </c>
      <c r="N342" s="41" t="str">
        <f t="shared" ca="1" si="35"/>
        <v>G</v>
      </c>
      <c r="O342" s="41" t="str">
        <f t="shared" ca="1" si="36"/>
        <v>C2</v>
      </c>
    </row>
    <row r="343" spans="1:15" s="60" customFormat="1" ht="30" customHeight="1" x14ac:dyDescent="0.25">
      <c r="A343" s="52" t="s">
        <v>419</v>
      </c>
      <c r="B343" s="68" t="s">
        <v>41</v>
      </c>
      <c r="C343" s="69" t="s">
        <v>420</v>
      </c>
      <c r="D343" s="66" t="s">
        <v>23</v>
      </c>
      <c r="E343" s="56" t="s">
        <v>142</v>
      </c>
      <c r="F343" s="57">
        <v>1600</v>
      </c>
      <c r="G343" s="194"/>
      <c r="H343" s="58">
        <f t="shared" ref="H343:H348" si="38">ROUND(G343*F343,2)</f>
        <v>0</v>
      </c>
      <c r="I343" s="59" t="s">
        <v>421</v>
      </c>
      <c r="J343" s="38" t="str">
        <f t="shared" ca="1" si="33"/>
        <v/>
      </c>
      <c r="K343" s="39" t="str">
        <f t="shared" si="37"/>
        <v>A007A50 mmtonne</v>
      </c>
      <c r="L343" s="40">
        <f>MATCH(K343,'[2]Pay Items'!$L$1:$L$643,0)</f>
        <v>11</v>
      </c>
      <c r="M343" s="41" t="str">
        <f t="shared" ca="1" si="34"/>
        <v>F0</v>
      </c>
      <c r="N343" s="41" t="str">
        <f t="shared" ca="1" si="35"/>
        <v>C2</v>
      </c>
      <c r="O343" s="41" t="str">
        <f t="shared" ca="1" si="36"/>
        <v>C2</v>
      </c>
    </row>
    <row r="344" spans="1:15" s="60" customFormat="1" ht="30" customHeight="1" x14ac:dyDescent="0.25">
      <c r="A344" s="61" t="s">
        <v>422</v>
      </c>
      <c r="B344" s="68" t="s">
        <v>49</v>
      </c>
      <c r="C344" s="69" t="s">
        <v>423</v>
      </c>
      <c r="D344" s="66" t="s">
        <v>23</v>
      </c>
      <c r="E344" s="56" t="s">
        <v>142</v>
      </c>
      <c r="F344" s="57">
        <v>3200</v>
      </c>
      <c r="G344" s="194"/>
      <c r="H344" s="58">
        <f t="shared" si="38"/>
        <v>0</v>
      </c>
      <c r="I344" s="59" t="s">
        <v>421</v>
      </c>
      <c r="J344" s="38" t="str">
        <f t="shared" ca="1" si="33"/>
        <v/>
      </c>
      <c r="K344" s="39" t="str">
        <f t="shared" si="37"/>
        <v>A008B100 mmtonne</v>
      </c>
      <c r="L344" s="40">
        <f>MATCH(K344,'[2]Pay Items'!$L$1:$L$643,0)</f>
        <v>14</v>
      </c>
      <c r="M344" s="41" t="str">
        <f t="shared" ca="1" si="34"/>
        <v>F0</v>
      </c>
      <c r="N344" s="41" t="str">
        <f t="shared" ca="1" si="35"/>
        <v>C2</v>
      </c>
      <c r="O344" s="41" t="str">
        <f t="shared" ca="1" si="36"/>
        <v>C2</v>
      </c>
    </row>
    <row r="345" spans="1:15" s="60" customFormat="1" ht="30" customHeight="1" x14ac:dyDescent="0.25">
      <c r="A345" s="52" t="s">
        <v>24</v>
      </c>
      <c r="B345" s="53" t="s">
        <v>424</v>
      </c>
      <c r="C345" s="54" t="s">
        <v>26</v>
      </c>
      <c r="D345" s="55" t="s">
        <v>27</v>
      </c>
      <c r="E345" s="56" t="s">
        <v>28</v>
      </c>
      <c r="F345" s="57">
        <v>350</v>
      </c>
      <c r="G345" s="194"/>
      <c r="H345" s="58">
        <f t="shared" si="38"/>
        <v>0</v>
      </c>
      <c r="I345" s="59" t="s">
        <v>29</v>
      </c>
      <c r="J345" s="38" t="str">
        <f t="shared" ca="1" si="33"/>
        <v/>
      </c>
      <c r="K345" s="39" t="str">
        <f t="shared" si="37"/>
        <v>A010Supplying and Placing Base Course MaterialCW 3110-R19m³</v>
      </c>
      <c r="L345" s="40">
        <f>MATCH(K345,'[2]Pay Items'!$L$1:$L$643,0)</f>
        <v>20</v>
      </c>
      <c r="M345" s="41" t="str">
        <f t="shared" ca="1" si="34"/>
        <v>F0</v>
      </c>
      <c r="N345" s="41" t="str">
        <f t="shared" ca="1" si="35"/>
        <v>C2</v>
      </c>
      <c r="O345" s="41" t="str">
        <f t="shared" ca="1" si="36"/>
        <v>C2</v>
      </c>
    </row>
    <row r="346" spans="1:15" s="62" customFormat="1" ht="30" customHeight="1" x14ac:dyDescent="0.25">
      <c r="A346" s="61" t="s">
        <v>30</v>
      </c>
      <c r="B346" s="53" t="s">
        <v>425</v>
      </c>
      <c r="C346" s="54" t="s">
        <v>32</v>
      </c>
      <c r="D346" s="55" t="s">
        <v>27</v>
      </c>
      <c r="E346" s="56" t="s">
        <v>33</v>
      </c>
      <c r="F346" s="57">
        <v>4000</v>
      </c>
      <c r="G346" s="194"/>
      <c r="H346" s="58">
        <f t="shared" si="38"/>
        <v>0</v>
      </c>
      <c r="I346" s="59" t="s">
        <v>34</v>
      </c>
      <c r="J346" s="38" t="str">
        <f t="shared" ca="1" si="33"/>
        <v/>
      </c>
      <c r="K346" s="39" t="str">
        <f t="shared" si="37"/>
        <v>A012Grading of BoulevardsCW 3110-R19m²</v>
      </c>
      <c r="L346" s="40">
        <f>MATCH(K346,'[2]Pay Items'!$L$1:$L$643,0)</f>
        <v>25</v>
      </c>
      <c r="M346" s="41" t="str">
        <f t="shared" ca="1" si="34"/>
        <v>F0</v>
      </c>
      <c r="N346" s="41" t="str">
        <f t="shared" ca="1" si="35"/>
        <v>C2</v>
      </c>
      <c r="O346" s="41" t="str">
        <f t="shared" ca="1" si="36"/>
        <v>C2</v>
      </c>
    </row>
    <row r="347" spans="1:15" s="62" customFormat="1" ht="30" customHeight="1" x14ac:dyDescent="0.25">
      <c r="A347" s="52" t="s">
        <v>426</v>
      </c>
      <c r="B347" s="53" t="s">
        <v>427</v>
      </c>
      <c r="C347" s="54" t="s">
        <v>428</v>
      </c>
      <c r="D347" s="66" t="s">
        <v>429</v>
      </c>
      <c r="E347" s="56" t="s">
        <v>33</v>
      </c>
      <c r="F347" s="57">
        <v>4300</v>
      </c>
      <c r="G347" s="194"/>
      <c r="H347" s="58">
        <f t="shared" si="38"/>
        <v>0</v>
      </c>
      <c r="I347" s="59"/>
      <c r="J347" s="38" t="str">
        <f t="shared" ca="1" si="33"/>
        <v/>
      </c>
      <c r="K347" s="39" t="str">
        <f t="shared" si="37"/>
        <v>A022BSeparation / Reinforcement Geotextile FabricCW 3130-R4m²</v>
      </c>
      <c r="L347" s="40">
        <f>MATCH(K347,'[2]Pay Items'!$L$1:$L$643,0)</f>
        <v>35</v>
      </c>
      <c r="M347" s="41" t="str">
        <f t="shared" ca="1" si="34"/>
        <v>F0</v>
      </c>
      <c r="N347" s="41" t="str">
        <f t="shared" ca="1" si="35"/>
        <v>C2</v>
      </c>
      <c r="O347" s="41" t="str">
        <f t="shared" ca="1" si="36"/>
        <v>C2</v>
      </c>
    </row>
    <row r="348" spans="1:15" s="62" customFormat="1" ht="30" customHeight="1" x14ac:dyDescent="0.25">
      <c r="A348" s="52" t="s">
        <v>430</v>
      </c>
      <c r="B348" s="53" t="s">
        <v>431</v>
      </c>
      <c r="C348" s="54" t="s">
        <v>432</v>
      </c>
      <c r="D348" s="66" t="s">
        <v>433</v>
      </c>
      <c r="E348" s="56" t="s">
        <v>33</v>
      </c>
      <c r="F348" s="57">
        <v>200</v>
      </c>
      <c r="G348" s="194"/>
      <c r="H348" s="58">
        <f t="shared" si="38"/>
        <v>0</v>
      </c>
      <c r="I348" s="59"/>
      <c r="J348" s="38" t="str">
        <f t="shared" ca="1" si="33"/>
        <v/>
      </c>
      <c r="K348" s="39" t="str">
        <f t="shared" si="37"/>
        <v>A022ASupply and Install GeogridCW 3135-R1m²</v>
      </c>
      <c r="L348" s="40">
        <f>MATCH(K348,'[2]Pay Items'!$L$1:$L$643,0)</f>
        <v>37</v>
      </c>
      <c r="M348" s="41" t="str">
        <f t="shared" ca="1" si="34"/>
        <v>F0</v>
      </c>
      <c r="N348" s="41" t="str">
        <f t="shared" ca="1" si="35"/>
        <v>C2</v>
      </c>
      <c r="O348" s="41" t="str">
        <f t="shared" ca="1" si="36"/>
        <v>C2</v>
      </c>
    </row>
    <row r="349" spans="1:15" ht="40.200000000000003" customHeight="1" x14ac:dyDescent="0.25">
      <c r="A349" s="34"/>
      <c r="B349" s="47"/>
      <c r="C349" s="63" t="s">
        <v>35</v>
      </c>
      <c r="D349" s="49"/>
      <c r="E349" s="64"/>
      <c r="F349" s="49"/>
      <c r="G349" s="34"/>
      <c r="H349" s="51"/>
      <c r="J349" s="38" t="str">
        <f t="shared" ca="1" si="33"/>
        <v>LOCKED</v>
      </c>
      <c r="K349" s="39" t="str">
        <f t="shared" si="37"/>
        <v>ROADWORKS - RENEWALS</v>
      </c>
      <c r="L349" s="46" t="e">
        <f>MATCH(K349,'[2]Pay Items'!$L$1:$L$643,0)</f>
        <v>#N/A</v>
      </c>
      <c r="M349" s="41" t="str">
        <f t="shared" ca="1" si="34"/>
        <v>F0</v>
      </c>
      <c r="N349" s="41" t="str">
        <f t="shared" ca="1" si="35"/>
        <v>C2</v>
      </c>
      <c r="O349" s="41" t="str">
        <f t="shared" ca="1" si="36"/>
        <v>C2</v>
      </c>
    </row>
    <row r="350" spans="1:15" s="60" customFormat="1" ht="30" customHeight="1" x14ac:dyDescent="0.25">
      <c r="A350" s="65" t="s">
        <v>434</v>
      </c>
      <c r="B350" s="53" t="s">
        <v>435</v>
      </c>
      <c r="C350" s="54" t="s">
        <v>436</v>
      </c>
      <c r="D350" s="55" t="s">
        <v>27</v>
      </c>
      <c r="E350" s="56"/>
      <c r="F350" s="57"/>
      <c r="G350" s="67"/>
      <c r="H350" s="58"/>
      <c r="I350" s="59"/>
      <c r="J350" s="38" t="str">
        <f t="shared" ca="1" si="33"/>
        <v>LOCKED</v>
      </c>
      <c r="K350" s="39" t="str">
        <f t="shared" si="37"/>
        <v>B001Pavement RemovalCW 3110-R19</v>
      </c>
      <c r="L350" s="40">
        <f>MATCH(K350,'[2]Pay Items'!$L$1:$L$643,0)</f>
        <v>52</v>
      </c>
      <c r="M350" s="41" t="str">
        <f t="shared" ca="1" si="34"/>
        <v>F0</v>
      </c>
      <c r="N350" s="41" t="str">
        <f t="shared" ca="1" si="35"/>
        <v>G</v>
      </c>
      <c r="O350" s="41" t="str">
        <f t="shared" ca="1" si="36"/>
        <v>C2</v>
      </c>
    </row>
    <row r="351" spans="1:15" s="62" customFormat="1" ht="30" customHeight="1" x14ac:dyDescent="0.25">
      <c r="A351" s="65" t="s">
        <v>437</v>
      </c>
      <c r="B351" s="68" t="s">
        <v>41</v>
      </c>
      <c r="C351" s="69" t="s">
        <v>438</v>
      </c>
      <c r="D351" s="66" t="s">
        <v>23</v>
      </c>
      <c r="E351" s="56" t="s">
        <v>33</v>
      </c>
      <c r="F351" s="57">
        <v>3800</v>
      </c>
      <c r="G351" s="194"/>
      <c r="H351" s="58">
        <f>ROUND(G351*F351,2)</f>
        <v>0</v>
      </c>
      <c r="I351" s="59"/>
      <c r="J351" s="38" t="str">
        <f t="shared" ca="1" si="33"/>
        <v/>
      </c>
      <c r="K351" s="39" t="str">
        <f t="shared" si="37"/>
        <v>B002Concrete Pavementm²</v>
      </c>
      <c r="L351" s="40">
        <f>MATCH(K351,'[2]Pay Items'!$L$1:$L$643,0)</f>
        <v>53</v>
      </c>
      <c r="M351" s="41" t="str">
        <f t="shared" ca="1" si="34"/>
        <v>F0</v>
      </c>
      <c r="N351" s="41" t="str">
        <f t="shared" ca="1" si="35"/>
        <v>C2</v>
      </c>
      <c r="O351" s="41" t="str">
        <f t="shared" ca="1" si="36"/>
        <v>C2</v>
      </c>
    </row>
    <row r="352" spans="1:15" s="62" customFormat="1" ht="30" customHeight="1" x14ac:dyDescent="0.25">
      <c r="A352" s="65" t="s">
        <v>76</v>
      </c>
      <c r="B352" s="53" t="s">
        <v>439</v>
      </c>
      <c r="C352" s="54" t="s">
        <v>78</v>
      </c>
      <c r="D352" s="66" t="s">
        <v>39</v>
      </c>
      <c r="E352" s="56"/>
      <c r="F352" s="57"/>
      <c r="G352" s="67"/>
      <c r="H352" s="58"/>
      <c r="I352" s="59"/>
      <c r="J352" s="38" t="str">
        <f t="shared" ca="1" si="33"/>
        <v>LOCKED</v>
      </c>
      <c r="K352" s="39" t="str">
        <f t="shared" si="37"/>
        <v>B094Drilled DowelsCW 3230-R8</v>
      </c>
      <c r="L352" s="40">
        <f>MATCH(K352,'[2]Pay Items'!$L$1:$L$643,0)</f>
        <v>147</v>
      </c>
      <c r="M352" s="41" t="str">
        <f t="shared" ca="1" si="34"/>
        <v>F0</v>
      </c>
      <c r="N352" s="41" t="str">
        <f t="shared" ca="1" si="35"/>
        <v>G</v>
      </c>
      <c r="O352" s="41" t="str">
        <f t="shared" ca="1" si="36"/>
        <v>C2</v>
      </c>
    </row>
    <row r="353" spans="1:15" s="62" customFormat="1" ht="30" customHeight="1" x14ac:dyDescent="0.25">
      <c r="A353" s="65" t="s">
        <v>79</v>
      </c>
      <c r="B353" s="68" t="s">
        <v>41</v>
      </c>
      <c r="C353" s="69" t="s">
        <v>80</v>
      </c>
      <c r="D353" s="66" t="s">
        <v>23</v>
      </c>
      <c r="E353" s="56" t="s">
        <v>81</v>
      </c>
      <c r="F353" s="57">
        <v>110</v>
      </c>
      <c r="G353" s="194"/>
      <c r="H353" s="58">
        <f>ROUND(G353*F353,2)</f>
        <v>0</v>
      </c>
      <c r="I353" s="59"/>
      <c r="J353" s="38" t="str">
        <f t="shared" ca="1" si="33"/>
        <v/>
      </c>
      <c r="K353" s="39" t="str">
        <f t="shared" si="37"/>
        <v>B09519.1 mm Diametereach</v>
      </c>
      <c r="L353" s="40">
        <f>MATCH(K353,'[2]Pay Items'!$L$1:$L$643,0)</f>
        <v>148</v>
      </c>
      <c r="M353" s="41" t="str">
        <f t="shared" ca="1" si="34"/>
        <v>F0</v>
      </c>
      <c r="N353" s="41" t="str">
        <f t="shared" ca="1" si="35"/>
        <v>C2</v>
      </c>
      <c r="O353" s="41" t="str">
        <f t="shared" ca="1" si="36"/>
        <v>C2</v>
      </c>
    </row>
    <row r="354" spans="1:15" s="62" customFormat="1" ht="30" customHeight="1" x14ac:dyDescent="0.25">
      <c r="A354" s="65" t="s">
        <v>82</v>
      </c>
      <c r="B354" s="53" t="s">
        <v>440</v>
      </c>
      <c r="C354" s="54" t="s">
        <v>84</v>
      </c>
      <c r="D354" s="66" t="s">
        <v>39</v>
      </c>
      <c r="E354" s="56"/>
      <c r="F354" s="57"/>
      <c r="G354" s="67"/>
      <c r="H354" s="58"/>
      <c r="I354" s="59"/>
      <c r="J354" s="38" t="str">
        <f t="shared" ca="1" si="33"/>
        <v>LOCKED</v>
      </c>
      <c r="K354" s="39" t="str">
        <f t="shared" si="37"/>
        <v>B097Drilled Tie BarsCW 3230-R8</v>
      </c>
      <c r="L354" s="40">
        <f>MATCH(K354,'[2]Pay Items'!$L$1:$L$643,0)</f>
        <v>150</v>
      </c>
      <c r="M354" s="41" t="str">
        <f t="shared" ca="1" si="34"/>
        <v>F0</v>
      </c>
      <c r="N354" s="41" t="str">
        <f t="shared" ca="1" si="35"/>
        <v>G</v>
      </c>
      <c r="O354" s="41" t="str">
        <f t="shared" ca="1" si="36"/>
        <v>C2</v>
      </c>
    </row>
    <row r="355" spans="1:15" s="62" customFormat="1" ht="30" customHeight="1" x14ac:dyDescent="0.25">
      <c r="A355" s="65" t="s">
        <v>85</v>
      </c>
      <c r="B355" s="68" t="s">
        <v>41</v>
      </c>
      <c r="C355" s="69" t="s">
        <v>86</v>
      </c>
      <c r="D355" s="66" t="s">
        <v>23</v>
      </c>
      <c r="E355" s="56" t="s">
        <v>81</v>
      </c>
      <c r="F355" s="57">
        <v>60</v>
      </c>
      <c r="G355" s="194"/>
      <c r="H355" s="58">
        <f>ROUND(G355*F355,2)</f>
        <v>0</v>
      </c>
      <c r="I355" s="59"/>
      <c r="J355" s="38" t="str">
        <f t="shared" ca="1" si="33"/>
        <v/>
      </c>
      <c r="K355" s="39" t="str">
        <f t="shared" si="37"/>
        <v>B09820 M Deformed Tie Bareach</v>
      </c>
      <c r="L355" s="40">
        <f>MATCH(K355,'[2]Pay Items'!$L$1:$L$643,0)</f>
        <v>152</v>
      </c>
      <c r="M355" s="41" t="str">
        <f t="shared" ca="1" si="34"/>
        <v>F0</v>
      </c>
      <c r="N355" s="41" t="str">
        <f t="shared" ca="1" si="35"/>
        <v>C2</v>
      </c>
      <c r="O355" s="41" t="str">
        <f t="shared" ca="1" si="36"/>
        <v>C2</v>
      </c>
    </row>
    <row r="356" spans="1:15" s="60" customFormat="1" ht="30" customHeight="1" x14ac:dyDescent="0.25">
      <c r="A356" s="65" t="s">
        <v>87</v>
      </c>
      <c r="B356" s="53" t="s">
        <v>441</v>
      </c>
      <c r="C356" s="54" t="s">
        <v>89</v>
      </c>
      <c r="D356" s="66" t="s">
        <v>90</v>
      </c>
      <c r="E356" s="56"/>
      <c r="F356" s="57"/>
      <c r="G356" s="67"/>
      <c r="H356" s="58"/>
      <c r="I356" s="59"/>
      <c r="J356" s="38" t="str">
        <f t="shared" ca="1" si="33"/>
        <v>LOCKED</v>
      </c>
      <c r="K356" s="39" t="str">
        <f t="shared" si="37"/>
        <v>B114rlMiscellaneous Concrete Slab RenewalCW 3235-R9</v>
      </c>
      <c r="L356" s="40">
        <f>MATCH(K356,'[2]Pay Items'!$L$1:$L$643,0)</f>
        <v>170</v>
      </c>
      <c r="M356" s="41" t="str">
        <f t="shared" ca="1" si="34"/>
        <v>F0</v>
      </c>
      <c r="N356" s="41" t="str">
        <f t="shared" ca="1" si="35"/>
        <v>G</v>
      </c>
      <c r="O356" s="41" t="str">
        <f t="shared" ca="1" si="36"/>
        <v>C2</v>
      </c>
    </row>
    <row r="357" spans="1:15" s="62" customFormat="1" ht="30" customHeight="1" x14ac:dyDescent="0.25">
      <c r="A357" s="65" t="s">
        <v>91</v>
      </c>
      <c r="B357" s="68" t="s">
        <v>41</v>
      </c>
      <c r="C357" s="69" t="s">
        <v>93</v>
      </c>
      <c r="D357" s="66" t="s">
        <v>94</v>
      </c>
      <c r="E357" s="56"/>
      <c r="F357" s="57"/>
      <c r="G357" s="67"/>
      <c r="H357" s="58"/>
      <c r="I357" s="59"/>
      <c r="J357" s="38" t="str">
        <f t="shared" ca="1" si="33"/>
        <v>LOCKED</v>
      </c>
      <c r="K357" s="39" t="str">
        <f t="shared" si="37"/>
        <v>B118rl100 mm SidewalkSD-228A</v>
      </c>
      <c r="L357" s="40">
        <f>MATCH(K357,'[2]Pay Items'!$L$1:$L$643,0)</f>
        <v>174</v>
      </c>
      <c r="M357" s="41" t="str">
        <f t="shared" ca="1" si="34"/>
        <v>F0</v>
      </c>
      <c r="N357" s="41" t="str">
        <f t="shared" ca="1" si="35"/>
        <v>G</v>
      </c>
      <c r="O357" s="41" t="str">
        <f t="shared" ca="1" si="36"/>
        <v>C2</v>
      </c>
    </row>
    <row r="358" spans="1:15" s="62" customFormat="1" ht="30" customHeight="1" x14ac:dyDescent="0.25">
      <c r="A358" s="65" t="s">
        <v>95</v>
      </c>
      <c r="B358" s="74" t="s">
        <v>96</v>
      </c>
      <c r="C358" s="75" t="s">
        <v>97</v>
      </c>
      <c r="D358" s="66"/>
      <c r="E358" s="56" t="s">
        <v>33</v>
      </c>
      <c r="F358" s="57">
        <v>25</v>
      </c>
      <c r="G358" s="194"/>
      <c r="H358" s="58">
        <f>ROUND(G358*F358,2)</f>
        <v>0</v>
      </c>
      <c r="I358" s="76"/>
      <c r="J358" s="38" t="str">
        <f t="shared" ca="1" si="33"/>
        <v/>
      </c>
      <c r="K358" s="39" t="str">
        <f t="shared" si="37"/>
        <v>B119rlLess than 5 sq.m.m²</v>
      </c>
      <c r="L358" s="40">
        <f>MATCH(K358,'[2]Pay Items'!$L$1:$L$643,0)</f>
        <v>175</v>
      </c>
      <c r="M358" s="41" t="str">
        <f t="shared" ca="1" si="34"/>
        <v>F0</v>
      </c>
      <c r="N358" s="41" t="str">
        <f t="shared" ca="1" si="35"/>
        <v>C2</v>
      </c>
      <c r="O358" s="41" t="str">
        <f t="shared" ca="1" si="36"/>
        <v>C2</v>
      </c>
    </row>
    <row r="359" spans="1:15" s="62" customFormat="1" ht="30" customHeight="1" x14ac:dyDescent="0.25">
      <c r="A359" s="65" t="s">
        <v>98</v>
      </c>
      <c r="B359" s="74" t="s">
        <v>99</v>
      </c>
      <c r="C359" s="75" t="s">
        <v>100</v>
      </c>
      <c r="D359" s="66"/>
      <c r="E359" s="56" t="s">
        <v>33</v>
      </c>
      <c r="F359" s="57">
        <v>150</v>
      </c>
      <c r="G359" s="194"/>
      <c r="H359" s="58">
        <f>ROUND(G359*F359,2)</f>
        <v>0</v>
      </c>
      <c r="I359" s="59"/>
      <c r="J359" s="38" t="str">
        <f t="shared" ca="1" si="33"/>
        <v/>
      </c>
      <c r="K359" s="39" t="str">
        <f t="shared" si="37"/>
        <v>B120rl5 sq.m. to 20 sq.m.m²</v>
      </c>
      <c r="L359" s="40">
        <f>MATCH(K359,'[2]Pay Items'!$L$1:$L$643,0)</f>
        <v>176</v>
      </c>
      <c r="M359" s="41" t="str">
        <f t="shared" ca="1" si="34"/>
        <v>F0</v>
      </c>
      <c r="N359" s="41" t="str">
        <f t="shared" ca="1" si="35"/>
        <v>C2</v>
      </c>
      <c r="O359" s="41" t="str">
        <f t="shared" ca="1" si="36"/>
        <v>C2</v>
      </c>
    </row>
    <row r="360" spans="1:15" s="62" customFormat="1" ht="30" customHeight="1" x14ac:dyDescent="0.25">
      <c r="A360" s="65" t="s">
        <v>101</v>
      </c>
      <c r="B360" s="74" t="s">
        <v>102</v>
      </c>
      <c r="C360" s="75" t="s">
        <v>103</v>
      </c>
      <c r="D360" s="66" t="s">
        <v>23</v>
      </c>
      <c r="E360" s="56" t="s">
        <v>33</v>
      </c>
      <c r="F360" s="57">
        <v>480</v>
      </c>
      <c r="G360" s="194"/>
      <c r="H360" s="58">
        <f>ROUND(G360*F360,2)</f>
        <v>0</v>
      </c>
      <c r="I360" s="77"/>
      <c r="J360" s="38" t="str">
        <f t="shared" ca="1" si="33"/>
        <v/>
      </c>
      <c r="K360" s="39" t="str">
        <f t="shared" si="37"/>
        <v>B121rlGreater than 20 sq.m.m²</v>
      </c>
      <c r="L360" s="40">
        <f>MATCH(K360,'[2]Pay Items'!$L$1:$L$643,0)</f>
        <v>177</v>
      </c>
      <c r="M360" s="41" t="str">
        <f t="shared" ca="1" si="34"/>
        <v>F0</v>
      </c>
      <c r="N360" s="41" t="str">
        <f t="shared" ca="1" si="35"/>
        <v>C2</v>
      </c>
      <c r="O360" s="41" t="str">
        <f t="shared" ca="1" si="36"/>
        <v>C2</v>
      </c>
    </row>
    <row r="361" spans="1:15" s="60" customFormat="1" ht="30" customHeight="1" x14ac:dyDescent="0.25">
      <c r="A361" s="65" t="s">
        <v>104</v>
      </c>
      <c r="B361" s="53" t="s">
        <v>442</v>
      </c>
      <c r="C361" s="54" t="s">
        <v>106</v>
      </c>
      <c r="D361" s="66" t="s">
        <v>90</v>
      </c>
      <c r="E361" s="56" t="s">
        <v>33</v>
      </c>
      <c r="F361" s="78">
        <v>10</v>
      </c>
      <c r="G361" s="194"/>
      <c r="H361" s="58">
        <f>ROUND(G361*F361,2)</f>
        <v>0</v>
      </c>
      <c r="I361" s="59"/>
      <c r="J361" s="38" t="str">
        <f t="shared" ca="1" si="33"/>
        <v/>
      </c>
      <c r="K361" s="39" t="str">
        <f t="shared" si="37"/>
        <v>B124Adjustment of Precast Sidewalk BlocksCW 3235-R9m²</v>
      </c>
      <c r="L361" s="40">
        <f>MATCH(K361,'[2]Pay Items'!$L$1:$L$643,0)</f>
        <v>184</v>
      </c>
      <c r="M361" s="41" t="str">
        <f t="shared" ca="1" si="34"/>
        <v>F0</v>
      </c>
      <c r="N361" s="41" t="str">
        <f t="shared" ca="1" si="35"/>
        <v>C2</v>
      </c>
      <c r="O361" s="41" t="str">
        <f t="shared" ca="1" si="36"/>
        <v>C2</v>
      </c>
    </row>
    <row r="362" spans="1:15" s="62" customFormat="1" ht="30" customHeight="1" x14ac:dyDescent="0.25">
      <c r="A362" s="65" t="s">
        <v>107</v>
      </c>
      <c r="B362" s="53" t="s">
        <v>443</v>
      </c>
      <c r="C362" s="54" t="s">
        <v>109</v>
      </c>
      <c r="D362" s="66" t="s">
        <v>110</v>
      </c>
      <c r="E362" s="56"/>
      <c r="F362" s="57"/>
      <c r="G362" s="67"/>
      <c r="H362" s="58"/>
      <c r="I362" s="59"/>
      <c r="J362" s="38" t="str">
        <f t="shared" ca="1" si="33"/>
        <v>LOCKED</v>
      </c>
      <c r="K362" s="39" t="str">
        <f t="shared" si="37"/>
        <v>B154rlConcrete Curb RenewalCW 3240-R10</v>
      </c>
      <c r="L362" s="40">
        <f>MATCH(K362,'[2]Pay Items'!$L$1:$L$643,0)</f>
        <v>240</v>
      </c>
      <c r="M362" s="41" t="str">
        <f t="shared" ca="1" si="34"/>
        <v>F0</v>
      </c>
      <c r="N362" s="41" t="str">
        <f t="shared" ca="1" si="35"/>
        <v>G</v>
      </c>
      <c r="O362" s="41" t="str">
        <f t="shared" ca="1" si="36"/>
        <v>C2</v>
      </c>
    </row>
    <row r="363" spans="1:15" s="62" customFormat="1" ht="30" customHeight="1" x14ac:dyDescent="0.25">
      <c r="A363" s="65" t="s">
        <v>123</v>
      </c>
      <c r="B363" s="68" t="s">
        <v>41</v>
      </c>
      <c r="C363" s="69" t="s">
        <v>124</v>
      </c>
      <c r="D363" s="66" t="s">
        <v>125</v>
      </c>
      <c r="E363" s="56" t="s">
        <v>117</v>
      </c>
      <c r="F363" s="57">
        <v>32</v>
      </c>
      <c r="G363" s="194"/>
      <c r="H363" s="58">
        <f>ROUND(G363*F363,2)</f>
        <v>0</v>
      </c>
      <c r="I363" s="59" t="s">
        <v>126</v>
      </c>
      <c r="J363" s="38" t="str">
        <f t="shared" ca="1" si="33"/>
        <v/>
      </c>
      <c r="K363" s="39" t="str">
        <f t="shared" si="37"/>
        <v>B167rlModified Barrier (150 mm reveal ht, Dowelled)SD-203Bm</v>
      </c>
      <c r="L363" s="40">
        <f>MATCH(K363,'[2]Pay Items'!$L$1:$L$643,0)</f>
        <v>260</v>
      </c>
      <c r="M363" s="41" t="str">
        <f t="shared" ca="1" si="34"/>
        <v>F0</v>
      </c>
      <c r="N363" s="41" t="str">
        <f t="shared" ca="1" si="35"/>
        <v>C2</v>
      </c>
      <c r="O363" s="41" t="str">
        <f t="shared" ca="1" si="36"/>
        <v>C2</v>
      </c>
    </row>
    <row r="364" spans="1:15" s="62" customFormat="1" ht="30" customHeight="1" x14ac:dyDescent="0.25">
      <c r="A364" s="65" t="s">
        <v>127</v>
      </c>
      <c r="B364" s="68" t="s">
        <v>49</v>
      </c>
      <c r="C364" s="69" t="s">
        <v>128</v>
      </c>
      <c r="D364" s="66" t="s">
        <v>129</v>
      </c>
      <c r="E364" s="56" t="s">
        <v>117</v>
      </c>
      <c r="F364" s="57">
        <v>15</v>
      </c>
      <c r="G364" s="194"/>
      <c r="H364" s="58">
        <f>ROUND(G364*F364,2)</f>
        <v>0</v>
      </c>
      <c r="I364" s="59"/>
      <c r="J364" s="38" t="str">
        <f t="shared" ca="1" si="33"/>
        <v/>
      </c>
      <c r="K364" s="39" t="str">
        <f t="shared" si="37"/>
        <v>B184rlCurb Ramp (8-12 mm reveal ht, Integral)SD-229C,Dm</v>
      </c>
      <c r="L364" s="40">
        <f>MATCH(K364,'[2]Pay Items'!$L$1:$L$643,0)</f>
        <v>287</v>
      </c>
      <c r="M364" s="41" t="str">
        <f t="shared" ca="1" si="34"/>
        <v>F0</v>
      </c>
      <c r="N364" s="41" t="str">
        <f t="shared" ca="1" si="35"/>
        <v>C2</v>
      </c>
      <c r="O364" s="41" t="str">
        <f t="shared" ca="1" si="36"/>
        <v>C2</v>
      </c>
    </row>
    <row r="365" spans="1:15" s="62" customFormat="1" ht="30" customHeight="1" x14ac:dyDescent="0.25">
      <c r="A365" s="65" t="s">
        <v>130</v>
      </c>
      <c r="B365" s="53" t="s">
        <v>444</v>
      </c>
      <c r="C365" s="54" t="s">
        <v>132</v>
      </c>
      <c r="D365" s="66" t="s">
        <v>133</v>
      </c>
      <c r="E365" s="56" t="s">
        <v>33</v>
      </c>
      <c r="F365" s="57">
        <v>10</v>
      </c>
      <c r="G365" s="194"/>
      <c r="H365" s="58">
        <f>ROUND(G365*F365,2)</f>
        <v>0</v>
      </c>
      <c r="I365" s="59"/>
      <c r="J365" s="38" t="str">
        <f t="shared" ca="1" si="33"/>
        <v/>
      </c>
      <c r="K365" s="39" t="str">
        <f t="shared" si="37"/>
        <v>B189Regrading Existing Interlocking Paving StonesCW 3330-R5m²</v>
      </c>
      <c r="L365" s="40">
        <f>MATCH(K365,'[2]Pay Items'!$L$1:$L$643,0)</f>
        <v>301</v>
      </c>
      <c r="M365" s="41" t="str">
        <f t="shared" ca="1" si="34"/>
        <v>F0</v>
      </c>
      <c r="N365" s="41" t="str">
        <f t="shared" ca="1" si="35"/>
        <v>C2</v>
      </c>
      <c r="O365" s="41" t="str">
        <f t="shared" ca="1" si="36"/>
        <v>C2</v>
      </c>
    </row>
    <row r="366" spans="1:15" s="62" customFormat="1" ht="30" customHeight="1" x14ac:dyDescent="0.25">
      <c r="A366" s="65" t="s">
        <v>156</v>
      </c>
      <c r="B366" s="53" t="s">
        <v>445</v>
      </c>
      <c r="C366" s="54" t="s">
        <v>158</v>
      </c>
      <c r="D366" s="66" t="s">
        <v>159</v>
      </c>
      <c r="E366" s="56" t="s">
        <v>81</v>
      </c>
      <c r="F366" s="78">
        <v>12</v>
      </c>
      <c r="G366" s="194"/>
      <c r="H366" s="58">
        <f>ROUND(G366*F366,2)</f>
        <v>0</v>
      </c>
      <c r="I366" s="59"/>
      <c r="J366" s="38" t="str">
        <f t="shared" ca="1" si="33"/>
        <v/>
      </c>
      <c r="K366" s="39" t="str">
        <f t="shared" si="37"/>
        <v>B219Detectable Warning Surface TilesCW 3326-R3each</v>
      </c>
      <c r="L366" s="40">
        <f>MATCH(K366,'[2]Pay Items'!$L$1:$L$643,0)</f>
        <v>322</v>
      </c>
      <c r="M366" s="41" t="str">
        <f t="shared" ca="1" si="34"/>
        <v>F0</v>
      </c>
      <c r="N366" s="41" t="str">
        <f t="shared" ca="1" si="35"/>
        <v>C2</v>
      </c>
      <c r="O366" s="41" t="str">
        <f t="shared" ca="1" si="36"/>
        <v>C2</v>
      </c>
    </row>
    <row r="367" spans="1:15" ht="40.200000000000003" customHeight="1" x14ac:dyDescent="0.25">
      <c r="A367" s="34"/>
      <c r="B367" s="81"/>
      <c r="C367" s="63" t="s">
        <v>446</v>
      </c>
      <c r="D367" s="49"/>
      <c r="E367" s="50"/>
      <c r="F367" s="50"/>
      <c r="G367" s="34"/>
      <c r="H367" s="51"/>
      <c r="J367" s="38" t="str">
        <f t="shared" ca="1" si="33"/>
        <v>LOCKED</v>
      </c>
      <c r="K367" s="39" t="str">
        <f t="shared" si="37"/>
        <v>ROADWORKS - NEW CONSTRUCTION</v>
      </c>
      <c r="L367" s="46" t="e">
        <f>MATCH(K367,'[2]Pay Items'!$L$1:$L$643,0)</f>
        <v>#N/A</v>
      </c>
      <c r="M367" s="41" t="str">
        <f t="shared" ca="1" si="34"/>
        <v>G</v>
      </c>
      <c r="N367" s="41" t="str">
        <f t="shared" ca="1" si="35"/>
        <v>C2</v>
      </c>
      <c r="O367" s="41" t="str">
        <f t="shared" ca="1" si="36"/>
        <v>C2</v>
      </c>
    </row>
    <row r="368" spans="1:15" s="60" customFormat="1" ht="30" customHeight="1" x14ac:dyDescent="0.25">
      <c r="A368" s="61" t="s">
        <v>447</v>
      </c>
      <c r="B368" s="53" t="s">
        <v>448</v>
      </c>
      <c r="C368" s="54" t="s">
        <v>449</v>
      </c>
      <c r="D368" s="66" t="s">
        <v>450</v>
      </c>
      <c r="E368" s="56"/>
      <c r="F368" s="78"/>
      <c r="G368" s="67"/>
      <c r="H368" s="83"/>
      <c r="I368" s="59"/>
      <c r="J368" s="38" t="str">
        <f t="shared" ca="1" si="33"/>
        <v>LOCKED</v>
      </c>
      <c r="K368" s="39" t="str">
        <f t="shared" si="37"/>
        <v>C001Concrete Pavements, Median Slabs, Bull-noses, and Safety MediansCW 3310-R17</v>
      </c>
      <c r="L368" s="40">
        <f>MATCH(K368,'[2]Pay Items'!$L$1:$L$643,0)</f>
        <v>325</v>
      </c>
      <c r="M368" s="41" t="str">
        <f t="shared" ca="1" si="34"/>
        <v>F0</v>
      </c>
      <c r="N368" s="41" t="str">
        <f t="shared" ca="1" si="35"/>
        <v>G</v>
      </c>
      <c r="O368" s="41" t="str">
        <f t="shared" ca="1" si="36"/>
        <v>C2</v>
      </c>
    </row>
    <row r="369" spans="1:16" s="60" customFormat="1" ht="30" customHeight="1" x14ac:dyDescent="0.25">
      <c r="A369" s="61" t="s">
        <v>451</v>
      </c>
      <c r="B369" s="68" t="s">
        <v>41</v>
      </c>
      <c r="C369" s="69" t="s">
        <v>452</v>
      </c>
      <c r="D369" s="66" t="s">
        <v>23</v>
      </c>
      <c r="E369" s="56" t="s">
        <v>33</v>
      </c>
      <c r="F369" s="78">
        <v>3350</v>
      </c>
      <c r="G369" s="194"/>
      <c r="H369" s="58">
        <f>ROUND(G369*F369,2)</f>
        <v>0</v>
      </c>
      <c r="I369" s="59" t="s">
        <v>453</v>
      </c>
      <c r="J369" s="38" t="str">
        <f t="shared" ca="1" si="33"/>
        <v/>
      </c>
      <c r="K369" s="39" t="str">
        <f t="shared" si="37"/>
        <v>C011Construction of 150 mm Concrete Pavement (Reinforced) - Slip Form Pavingm²</v>
      </c>
      <c r="L369" s="46" t="e">
        <f>MATCH(K369,'[2]Pay Items'!$L$1:$L$643,0)</f>
        <v>#N/A</v>
      </c>
      <c r="M369" s="41" t="str">
        <f t="shared" ca="1" si="34"/>
        <v>F0</v>
      </c>
      <c r="N369" s="41" t="str">
        <f t="shared" ca="1" si="35"/>
        <v>C2</v>
      </c>
      <c r="O369" s="41" t="str">
        <f t="shared" ca="1" si="36"/>
        <v>C2</v>
      </c>
    </row>
    <row r="370" spans="1:16" s="60" customFormat="1" ht="30" customHeight="1" x14ac:dyDescent="0.25">
      <c r="A370" s="61" t="s">
        <v>451</v>
      </c>
      <c r="B370" s="68" t="s">
        <v>49</v>
      </c>
      <c r="C370" s="69" t="s">
        <v>454</v>
      </c>
      <c r="D370" s="66" t="s">
        <v>23</v>
      </c>
      <c r="E370" s="56" t="s">
        <v>33</v>
      </c>
      <c r="F370" s="78">
        <v>400</v>
      </c>
      <c r="G370" s="194"/>
      <c r="H370" s="58">
        <f>ROUND(G370*F370,2)</f>
        <v>0</v>
      </c>
      <c r="I370" s="59" t="s">
        <v>453</v>
      </c>
      <c r="J370" s="38" t="str">
        <f t="shared" ca="1" si="33"/>
        <v/>
      </c>
      <c r="K370" s="39" t="str">
        <f t="shared" si="37"/>
        <v>C011Construction of 150 mm Concrete Pavement (Reinforced)m²</v>
      </c>
      <c r="L370" s="40">
        <f>MATCH(K370,'[2]Pay Items'!$L$1:$L$643,0)</f>
        <v>335</v>
      </c>
      <c r="M370" s="41" t="str">
        <f t="shared" ca="1" si="34"/>
        <v>F0</v>
      </c>
      <c r="N370" s="41" t="str">
        <f t="shared" ca="1" si="35"/>
        <v>C2</v>
      </c>
      <c r="O370" s="41" t="str">
        <f t="shared" ca="1" si="36"/>
        <v>C2</v>
      </c>
    </row>
    <row r="371" spans="1:16" s="60" customFormat="1" ht="30" customHeight="1" x14ac:dyDescent="0.25">
      <c r="A371" s="61" t="s">
        <v>455</v>
      </c>
      <c r="B371" s="53" t="s">
        <v>456</v>
      </c>
      <c r="C371" s="54" t="s">
        <v>457</v>
      </c>
      <c r="D371" s="66" t="s">
        <v>450</v>
      </c>
      <c r="E371" s="56"/>
      <c r="F371" s="78"/>
      <c r="G371" s="67"/>
      <c r="H371" s="83"/>
      <c r="I371" s="59"/>
      <c r="J371" s="38" t="str">
        <f t="shared" ca="1" si="33"/>
        <v>LOCKED</v>
      </c>
      <c r="K371" s="39" t="str">
        <f t="shared" si="37"/>
        <v>C032Concrete Curbs, Curb and Gutter, and Splash StripsCW 3310-R17</v>
      </c>
      <c r="L371" s="40">
        <f>MATCH(K371,'[2]Pay Items'!$L$1:$L$643,0)</f>
        <v>370</v>
      </c>
      <c r="M371" s="41" t="str">
        <f t="shared" ca="1" si="34"/>
        <v>F0</v>
      </c>
      <c r="N371" s="41" t="str">
        <f t="shared" ca="1" si="35"/>
        <v>G</v>
      </c>
      <c r="O371" s="41" t="str">
        <f t="shared" ca="1" si="36"/>
        <v>C2</v>
      </c>
    </row>
    <row r="372" spans="1:16" s="62" customFormat="1" ht="30" customHeight="1" x14ac:dyDescent="0.25">
      <c r="A372" s="61" t="s">
        <v>458</v>
      </c>
      <c r="B372" s="68" t="s">
        <v>41</v>
      </c>
      <c r="C372" s="69" t="s">
        <v>459</v>
      </c>
      <c r="D372" s="66" t="s">
        <v>460</v>
      </c>
      <c r="E372" s="56" t="s">
        <v>117</v>
      </c>
      <c r="F372" s="57">
        <v>890</v>
      </c>
      <c r="G372" s="194"/>
      <c r="H372" s="58">
        <f>ROUND(G372*F372,2)</f>
        <v>0</v>
      </c>
      <c r="I372" s="59" t="s">
        <v>461</v>
      </c>
      <c r="J372" s="38" t="str">
        <f t="shared" ca="1" si="33"/>
        <v/>
      </c>
      <c r="K372" s="39" t="str">
        <f t="shared" si="37"/>
        <v>C035Construction of Barrier (180 mm ht, Integral) - Slip Form PavingSD-204m</v>
      </c>
      <c r="L372" s="46" t="e">
        <f>MATCH(K372,'[2]Pay Items'!$L$1:$L$643,0)</f>
        <v>#N/A</v>
      </c>
      <c r="M372" s="41" t="str">
        <f t="shared" ca="1" si="34"/>
        <v>F0</v>
      </c>
      <c r="N372" s="41" t="str">
        <f t="shared" ca="1" si="35"/>
        <v>C2</v>
      </c>
      <c r="O372" s="41" t="str">
        <f t="shared" ca="1" si="36"/>
        <v>C2</v>
      </c>
    </row>
    <row r="373" spans="1:16" s="62" customFormat="1" ht="30" customHeight="1" x14ac:dyDescent="0.25">
      <c r="A373" s="61" t="s">
        <v>462</v>
      </c>
      <c r="B373" s="68" t="s">
        <v>49</v>
      </c>
      <c r="C373" s="69" t="s">
        <v>463</v>
      </c>
      <c r="D373" s="66" t="s">
        <v>125</v>
      </c>
      <c r="E373" s="56" t="s">
        <v>117</v>
      </c>
      <c r="F373" s="57">
        <v>40</v>
      </c>
      <c r="G373" s="194"/>
      <c r="H373" s="58">
        <f>ROUND(G373*F373,2)</f>
        <v>0</v>
      </c>
      <c r="I373" s="59" t="s">
        <v>461</v>
      </c>
      <c r="J373" s="38" t="str">
        <f t="shared" ca="1" si="33"/>
        <v/>
      </c>
      <c r="K373" s="39" t="str">
        <f t="shared" si="37"/>
        <v>C036Construction of Modified Barrier (180 mm ht, Dowelled)SD-203Bm</v>
      </c>
      <c r="L373" s="40">
        <f>MATCH(K373,'[2]Pay Items'!$L$1:$L$643,0)</f>
        <v>382</v>
      </c>
      <c r="M373" s="41" t="str">
        <f t="shared" ca="1" si="34"/>
        <v>F0</v>
      </c>
      <c r="N373" s="41" t="str">
        <f t="shared" ca="1" si="35"/>
        <v>C2</v>
      </c>
      <c r="O373" s="41" t="str">
        <f t="shared" ca="1" si="36"/>
        <v>C2</v>
      </c>
    </row>
    <row r="374" spans="1:16" s="62" customFormat="1" ht="30" customHeight="1" x14ac:dyDescent="0.25">
      <c r="A374" s="61" t="s">
        <v>464</v>
      </c>
      <c r="B374" s="68" t="s">
        <v>52</v>
      </c>
      <c r="C374" s="69" t="s">
        <v>465</v>
      </c>
      <c r="D374" s="66" t="s">
        <v>466</v>
      </c>
      <c r="E374" s="56" t="s">
        <v>117</v>
      </c>
      <c r="F374" s="57">
        <v>46</v>
      </c>
      <c r="G374" s="194"/>
      <c r="H374" s="58">
        <f>ROUND(G374*F374,2)</f>
        <v>0</v>
      </c>
      <c r="I374" s="71" t="s">
        <v>467</v>
      </c>
      <c r="J374" s="38" t="str">
        <f t="shared" ca="1" si="33"/>
        <v/>
      </c>
      <c r="K374" s="39" t="str">
        <f t="shared" si="37"/>
        <v>C046AConstruction of Curb Ramp (8-12 mm ht, Monolithic)SD-229Cm</v>
      </c>
      <c r="L374" s="40">
        <f>MATCH(K374,'[2]Pay Items'!$L$1:$L$643,0)</f>
        <v>399</v>
      </c>
      <c r="M374" s="41" t="str">
        <f t="shared" ca="1" si="34"/>
        <v>F0</v>
      </c>
      <c r="N374" s="41" t="str">
        <f t="shared" ca="1" si="35"/>
        <v>C2</v>
      </c>
      <c r="O374" s="41" t="str">
        <f t="shared" ca="1" si="36"/>
        <v>C2</v>
      </c>
    </row>
    <row r="375" spans="1:16" s="62" customFormat="1" ht="30" customHeight="1" x14ac:dyDescent="0.25">
      <c r="A375" s="61" t="s">
        <v>468</v>
      </c>
      <c r="B375" s="53" t="s">
        <v>469</v>
      </c>
      <c r="C375" s="54" t="s">
        <v>470</v>
      </c>
      <c r="D375" s="66" t="s">
        <v>137</v>
      </c>
      <c r="E375" s="80"/>
      <c r="F375" s="57"/>
      <c r="G375" s="67"/>
      <c r="H375" s="83"/>
      <c r="I375" s="59"/>
      <c r="J375" s="38" t="str">
        <f t="shared" ca="1" si="33"/>
        <v>LOCKED</v>
      </c>
      <c r="K375" s="39" t="str">
        <f t="shared" si="37"/>
        <v>C055Construction of Asphaltic Concrete PavementsCW 3410-R11</v>
      </c>
      <c r="L375" s="40">
        <f>MATCH(K375,'[2]Pay Items'!$L$1:$L$643,0)</f>
        <v>412</v>
      </c>
      <c r="M375" s="41" t="str">
        <f t="shared" ca="1" si="34"/>
        <v>F0</v>
      </c>
      <c r="N375" s="41" t="str">
        <f t="shared" ca="1" si="35"/>
        <v>G</v>
      </c>
      <c r="O375" s="41" t="str">
        <f t="shared" ca="1" si="36"/>
        <v>C2</v>
      </c>
    </row>
    <row r="376" spans="1:16" s="94" customFormat="1" ht="30" customHeight="1" x14ac:dyDescent="0.25">
      <c r="A376" s="84" t="s">
        <v>471</v>
      </c>
      <c r="B376" s="115" t="s">
        <v>41</v>
      </c>
      <c r="C376" s="116" t="s">
        <v>139</v>
      </c>
      <c r="D376" s="109"/>
      <c r="E376" s="110"/>
      <c r="F376" s="131"/>
      <c r="G376" s="112"/>
      <c r="H376" s="113"/>
      <c r="I376" s="92"/>
      <c r="J376" s="38" t="str">
        <f t="shared" ca="1" si="33"/>
        <v>LOCKED</v>
      </c>
      <c r="K376" s="39" t="str">
        <f t="shared" si="37"/>
        <v>C056Main Line Paving</v>
      </c>
      <c r="L376" s="40">
        <f>MATCH(K376,'[2]Pay Items'!$L$1:$L$643,0)</f>
        <v>413</v>
      </c>
      <c r="M376" s="41" t="str">
        <f t="shared" ca="1" si="34"/>
        <v>F0</v>
      </c>
      <c r="N376" s="41" t="str">
        <f t="shared" ca="1" si="35"/>
        <v>G</v>
      </c>
      <c r="O376" s="41" t="str">
        <f t="shared" ca="1" si="36"/>
        <v>C2</v>
      </c>
      <c r="P376" s="93" t="str">
        <f ca="1">CELL("format",$H376)</f>
        <v>C2</v>
      </c>
    </row>
    <row r="377" spans="1:16" s="94" customFormat="1" ht="30" customHeight="1" x14ac:dyDescent="0.25">
      <c r="A377" s="84" t="s">
        <v>472</v>
      </c>
      <c r="B377" s="132" t="s">
        <v>96</v>
      </c>
      <c r="C377" s="133" t="s">
        <v>141</v>
      </c>
      <c r="D377" s="109"/>
      <c r="E377" s="110" t="s">
        <v>142</v>
      </c>
      <c r="F377" s="134">
        <v>90</v>
      </c>
      <c r="G377" s="195"/>
      <c r="H377" s="118">
        <f>ROUND(G377*F377,2)</f>
        <v>0</v>
      </c>
      <c r="I377" s="92"/>
      <c r="J377" s="38" t="str">
        <f t="shared" ca="1" si="33"/>
        <v/>
      </c>
      <c r="K377" s="39" t="str">
        <f t="shared" si="37"/>
        <v>C058Type IAtonne</v>
      </c>
      <c r="L377" s="40">
        <f>MATCH(K377,'[2]Pay Items'!$L$1:$L$643,0)</f>
        <v>414</v>
      </c>
      <c r="M377" s="41" t="str">
        <f t="shared" ca="1" si="34"/>
        <v>F0</v>
      </c>
      <c r="N377" s="41" t="str">
        <f t="shared" ca="1" si="35"/>
        <v>C2</v>
      </c>
      <c r="O377" s="41" t="str">
        <f t="shared" ca="1" si="36"/>
        <v>C2</v>
      </c>
      <c r="P377" s="93" t="str">
        <f ca="1">CELL("format",$H377)</f>
        <v>C2</v>
      </c>
    </row>
    <row r="378" spans="1:16" s="62" customFormat="1" ht="30" customHeight="1" x14ac:dyDescent="0.25">
      <c r="A378" s="61" t="s">
        <v>473</v>
      </c>
      <c r="B378" s="68" t="s">
        <v>49</v>
      </c>
      <c r="C378" s="69" t="s">
        <v>144</v>
      </c>
      <c r="D378" s="66"/>
      <c r="E378" s="56"/>
      <c r="F378" s="57"/>
      <c r="G378" s="67"/>
      <c r="H378" s="83"/>
      <c r="I378" s="59"/>
      <c r="J378" s="38" t="str">
        <f t="shared" ca="1" si="33"/>
        <v>LOCKED</v>
      </c>
      <c r="K378" s="39" t="str">
        <f t="shared" si="37"/>
        <v>C059Tie-ins and Approaches</v>
      </c>
      <c r="L378" s="40">
        <f>MATCH(K378,'[2]Pay Items'!$L$1:$L$643,0)</f>
        <v>416</v>
      </c>
      <c r="M378" s="41" t="str">
        <f t="shared" ca="1" si="34"/>
        <v>F0</v>
      </c>
      <c r="N378" s="41" t="str">
        <f t="shared" ca="1" si="35"/>
        <v>G</v>
      </c>
      <c r="O378" s="41" t="str">
        <f t="shared" ca="1" si="36"/>
        <v>C2</v>
      </c>
    </row>
    <row r="379" spans="1:16" s="62" customFormat="1" ht="30" customHeight="1" x14ac:dyDescent="0.25">
      <c r="A379" s="61" t="s">
        <v>474</v>
      </c>
      <c r="B379" s="74" t="s">
        <v>96</v>
      </c>
      <c r="C379" s="75" t="s">
        <v>141</v>
      </c>
      <c r="D379" s="66"/>
      <c r="E379" s="56" t="s">
        <v>142</v>
      </c>
      <c r="F379" s="57">
        <v>10</v>
      </c>
      <c r="G379" s="194"/>
      <c r="H379" s="58">
        <f>ROUND(G379*F379,2)</f>
        <v>0</v>
      </c>
      <c r="I379" s="59"/>
      <c r="J379" s="38" t="str">
        <f t="shared" ca="1" si="33"/>
        <v/>
      </c>
      <c r="K379" s="39" t="str">
        <f t="shared" si="37"/>
        <v>C060Type IAtonne</v>
      </c>
      <c r="L379" s="40">
        <f>MATCH(K379,'[2]Pay Items'!$L$1:$L$643,0)</f>
        <v>417</v>
      </c>
      <c r="M379" s="41" t="str">
        <f t="shared" ca="1" si="34"/>
        <v>F0</v>
      </c>
      <c r="N379" s="41" t="str">
        <f t="shared" ca="1" si="35"/>
        <v>C2</v>
      </c>
      <c r="O379" s="41" t="str">
        <f t="shared" ca="1" si="36"/>
        <v>C2</v>
      </c>
    </row>
    <row r="380" spans="1:16" ht="40.200000000000003" customHeight="1" x14ac:dyDescent="0.25">
      <c r="A380" s="34"/>
      <c r="B380" s="81"/>
      <c r="C380" s="63" t="s">
        <v>160</v>
      </c>
      <c r="D380" s="49"/>
      <c r="E380" s="82"/>
      <c r="F380" s="50"/>
      <c r="G380" s="34"/>
      <c r="H380" s="51"/>
      <c r="J380" s="38" t="str">
        <f t="shared" ca="1" si="33"/>
        <v>LOCKED</v>
      </c>
      <c r="K380" s="39" t="str">
        <f t="shared" si="37"/>
        <v>JOINT AND CRACK SEALING</v>
      </c>
      <c r="L380" s="40">
        <f>MATCH(K380,'[2]Pay Items'!$L$1:$L$643,0)</f>
        <v>423</v>
      </c>
      <c r="M380" s="41" t="str">
        <f t="shared" ca="1" si="34"/>
        <v>G</v>
      </c>
      <c r="N380" s="41" t="str">
        <f t="shared" ca="1" si="35"/>
        <v>C2</v>
      </c>
      <c r="O380" s="41" t="str">
        <f t="shared" ca="1" si="36"/>
        <v>C2</v>
      </c>
    </row>
    <row r="381" spans="1:16" s="60" customFormat="1" ht="30" customHeight="1" x14ac:dyDescent="0.25">
      <c r="A381" s="61" t="s">
        <v>475</v>
      </c>
      <c r="B381" s="53" t="s">
        <v>476</v>
      </c>
      <c r="C381" s="54" t="s">
        <v>477</v>
      </c>
      <c r="D381" s="66" t="s">
        <v>164</v>
      </c>
      <c r="E381" s="56" t="s">
        <v>117</v>
      </c>
      <c r="F381" s="78">
        <v>1300</v>
      </c>
      <c r="G381" s="194"/>
      <c r="H381" s="58">
        <f>ROUND(G381*F381,2)</f>
        <v>0</v>
      </c>
      <c r="I381" s="71"/>
      <c r="J381" s="38" t="str">
        <f t="shared" ca="1" si="33"/>
        <v/>
      </c>
      <c r="K381" s="39" t="str">
        <f t="shared" si="37"/>
        <v>D001Joint SealingCW 3250-R7m</v>
      </c>
      <c r="L381" s="40">
        <f>MATCH(K381,'[2]Pay Items'!$L$1:$L$643,0)</f>
        <v>424</v>
      </c>
      <c r="M381" s="41" t="str">
        <f t="shared" ca="1" si="34"/>
        <v>F0</v>
      </c>
      <c r="N381" s="41" t="str">
        <f t="shared" ca="1" si="35"/>
        <v>C2</v>
      </c>
      <c r="O381" s="41" t="str">
        <f t="shared" ca="1" si="36"/>
        <v>C2</v>
      </c>
    </row>
    <row r="382" spans="1:16" ht="40.200000000000003" customHeight="1" x14ac:dyDescent="0.25">
      <c r="A382" s="34"/>
      <c r="B382" s="81"/>
      <c r="C382" s="63" t="s">
        <v>165</v>
      </c>
      <c r="D382" s="49"/>
      <c r="E382" s="82"/>
      <c r="F382" s="50"/>
      <c r="G382" s="34"/>
      <c r="H382" s="51"/>
      <c r="J382" s="38" t="str">
        <f t="shared" ca="1" si="33"/>
        <v>LOCKED</v>
      </c>
      <c r="K382" s="39" t="str">
        <f t="shared" si="37"/>
        <v>ASSOCIATED DRAINAGE AND UNDERGROUND WORKS</v>
      </c>
      <c r="L382" s="40">
        <f>MATCH(K382,'[2]Pay Items'!$L$1:$L$643,0)</f>
        <v>431</v>
      </c>
      <c r="M382" s="41" t="str">
        <f t="shared" ca="1" si="34"/>
        <v>G</v>
      </c>
      <c r="N382" s="41" t="str">
        <f t="shared" ca="1" si="35"/>
        <v>C2</v>
      </c>
      <c r="O382" s="41" t="str">
        <f t="shared" ca="1" si="36"/>
        <v>C2</v>
      </c>
    </row>
    <row r="383" spans="1:16" s="60" customFormat="1" ht="30" customHeight="1" x14ac:dyDescent="0.25">
      <c r="A383" s="61" t="s">
        <v>478</v>
      </c>
      <c r="B383" s="53" t="s">
        <v>479</v>
      </c>
      <c r="C383" s="54" t="s">
        <v>480</v>
      </c>
      <c r="D383" s="66" t="s">
        <v>169</v>
      </c>
      <c r="E383" s="56"/>
      <c r="F383" s="78"/>
      <c r="G383" s="67"/>
      <c r="H383" s="83"/>
      <c r="I383" s="59"/>
      <c r="J383" s="38" t="str">
        <f t="shared" ca="1" si="33"/>
        <v>LOCKED</v>
      </c>
      <c r="K383" s="39" t="str">
        <f t="shared" si="37"/>
        <v>E003Catch BasinCW 2130-R12</v>
      </c>
      <c r="L383" s="40">
        <f>MATCH(K383,'[2]Pay Items'!$L$1:$L$643,0)</f>
        <v>434</v>
      </c>
      <c r="M383" s="41" t="str">
        <f t="shared" ca="1" si="34"/>
        <v>F0</v>
      </c>
      <c r="N383" s="41" t="str">
        <f t="shared" ca="1" si="35"/>
        <v>G</v>
      </c>
      <c r="O383" s="41" t="str">
        <f t="shared" ca="1" si="36"/>
        <v>C2</v>
      </c>
    </row>
    <row r="384" spans="1:16" s="60" customFormat="1" ht="30" customHeight="1" x14ac:dyDescent="0.25">
      <c r="A384" s="61" t="s">
        <v>481</v>
      </c>
      <c r="B384" s="68" t="s">
        <v>41</v>
      </c>
      <c r="C384" s="69" t="s">
        <v>482</v>
      </c>
      <c r="D384" s="66"/>
      <c r="E384" s="56" t="s">
        <v>81</v>
      </c>
      <c r="F384" s="78">
        <v>12</v>
      </c>
      <c r="G384" s="194"/>
      <c r="H384" s="58">
        <f>ROUND(G384*F384,2)</f>
        <v>0</v>
      </c>
      <c r="I384" s="59"/>
      <c r="J384" s="38" t="str">
        <f t="shared" ca="1" si="33"/>
        <v/>
      </c>
      <c r="K384" s="39" t="str">
        <f t="shared" si="37"/>
        <v>E004ASD-024, 1800 mm deepeach</v>
      </c>
      <c r="L384" s="40">
        <f>MATCH(K384,'[2]Pay Items'!$L$1:$L$643,0)</f>
        <v>436</v>
      </c>
      <c r="M384" s="41" t="str">
        <f t="shared" ca="1" si="34"/>
        <v>F0</v>
      </c>
      <c r="N384" s="41" t="str">
        <f t="shared" ca="1" si="35"/>
        <v>C2</v>
      </c>
      <c r="O384" s="41" t="str">
        <f t="shared" ca="1" si="36"/>
        <v>C2</v>
      </c>
    </row>
    <row r="385" spans="1:15" s="62" customFormat="1" ht="30" customHeight="1" x14ac:dyDescent="0.25">
      <c r="A385" s="61" t="s">
        <v>310</v>
      </c>
      <c r="B385" s="53" t="s">
        <v>483</v>
      </c>
      <c r="C385" s="54" t="s">
        <v>312</v>
      </c>
      <c r="D385" s="66" t="s">
        <v>169</v>
      </c>
      <c r="E385" s="56"/>
      <c r="F385" s="78"/>
      <c r="G385" s="67"/>
      <c r="H385" s="83"/>
      <c r="I385" s="59"/>
      <c r="J385" s="38" t="str">
        <f t="shared" ca="1" si="33"/>
        <v>LOCKED</v>
      </c>
      <c r="K385" s="39" t="str">
        <f t="shared" si="37"/>
        <v>E008Sewer ServiceCW 2130-R12</v>
      </c>
      <c r="L385" s="40">
        <f>MATCH(K385,'[2]Pay Items'!$L$1:$L$643,0)</f>
        <v>446</v>
      </c>
      <c r="M385" s="41" t="str">
        <f t="shared" ca="1" si="34"/>
        <v>F0</v>
      </c>
      <c r="N385" s="41" t="str">
        <f t="shared" ca="1" si="35"/>
        <v>G</v>
      </c>
      <c r="O385" s="41" t="str">
        <f t="shared" ca="1" si="36"/>
        <v>C2</v>
      </c>
    </row>
    <row r="386" spans="1:15" s="62" customFormat="1" ht="30" customHeight="1" x14ac:dyDescent="0.25">
      <c r="A386" s="61" t="s">
        <v>313</v>
      </c>
      <c r="B386" s="68" t="s">
        <v>41</v>
      </c>
      <c r="C386" s="69" t="s">
        <v>314</v>
      </c>
      <c r="D386" s="66"/>
      <c r="E386" s="56"/>
      <c r="F386" s="78"/>
      <c r="G386" s="67"/>
      <c r="H386" s="83"/>
      <c r="I386" s="59" t="s">
        <v>315</v>
      </c>
      <c r="J386" s="38" t="str">
        <f t="shared" ca="1" si="33"/>
        <v>LOCKED</v>
      </c>
      <c r="K386" s="39" t="str">
        <f t="shared" si="37"/>
        <v>E009250 mm, PVC</v>
      </c>
      <c r="L386" s="46" t="e">
        <f>MATCH(K386,'[2]Pay Items'!$L$1:$L$643,0)</f>
        <v>#N/A</v>
      </c>
      <c r="M386" s="41" t="str">
        <f t="shared" ca="1" si="34"/>
        <v>F0</v>
      </c>
      <c r="N386" s="41" t="str">
        <f t="shared" ca="1" si="35"/>
        <v>G</v>
      </c>
      <c r="O386" s="41" t="str">
        <f t="shared" ca="1" si="36"/>
        <v>C2</v>
      </c>
    </row>
    <row r="387" spans="1:15" s="62" customFormat="1" ht="30" customHeight="1" x14ac:dyDescent="0.25">
      <c r="A387" s="61" t="s">
        <v>316</v>
      </c>
      <c r="B387" s="74" t="s">
        <v>96</v>
      </c>
      <c r="C387" s="75" t="s">
        <v>317</v>
      </c>
      <c r="D387" s="66"/>
      <c r="E387" s="56" t="s">
        <v>117</v>
      </c>
      <c r="F387" s="78">
        <v>75</v>
      </c>
      <c r="G387" s="194"/>
      <c r="H387" s="58">
        <f>ROUND(G387*F387,2)</f>
        <v>0</v>
      </c>
      <c r="I387" s="59" t="s">
        <v>318</v>
      </c>
      <c r="J387" s="38" t="str">
        <f t="shared" ca="1" si="33"/>
        <v/>
      </c>
      <c r="K387" s="39" t="str">
        <f t="shared" si="37"/>
        <v>E010In a Trench, Class B Type 3 Bedding, Class 2 Backfillm</v>
      </c>
      <c r="L387" s="46" t="e">
        <f>MATCH(K387,'[2]Pay Items'!$L$1:$L$643,0)</f>
        <v>#N/A</v>
      </c>
      <c r="M387" s="41" t="str">
        <f t="shared" ca="1" si="34"/>
        <v>F0</v>
      </c>
      <c r="N387" s="41" t="str">
        <f t="shared" ca="1" si="35"/>
        <v>C2</v>
      </c>
      <c r="O387" s="41" t="str">
        <f t="shared" ca="1" si="36"/>
        <v>C2</v>
      </c>
    </row>
    <row r="388" spans="1:15" s="106" customFormat="1" ht="30" customHeight="1" x14ac:dyDescent="0.25">
      <c r="A388" s="61" t="s">
        <v>189</v>
      </c>
      <c r="B388" s="53" t="s">
        <v>484</v>
      </c>
      <c r="C388" s="105" t="s">
        <v>191</v>
      </c>
      <c r="D388" s="87" t="s">
        <v>242</v>
      </c>
      <c r="E388" s="56"/>
      <c r="F388" s="78"/>
      <c r="G388" s="67"/>
      <c r="H388" s="83"/>
      <c r="I388" s="59"/>
      <c r="J388" s="38" t="str">
        <f t="shared" ca="1" si="33"/>
        <v>LOCKED</v>
      </c>
      <c r="K388" s="39" t="str">
        <f t="shared" si="37"/>
        <v>E023Frames &amp; CoversCW 3210-R8</v>
      </c>
      <c r="L388" s="46" t="e">
        <f>MATCH(K388,'[2]Pay Items'!$L$1:$L$643,0)</f>
        <v>#N/A</v>
      </c>
      <c r="M388" s="41" t="str">
        <f t="shared" ca="1" si="34"/>
        <v>F0</v>
      </c>
      <c r="N388" s="41" t="str">
        <f t="shared" ca="1" si="35"/>
        <v>G</v>
      </c>
      <c r="O388" s="41" t="str">
        <f t="shared" ca="1" si="36"/>
        <v>C2</v>
      </c>
    </row>
    <row r="389" spans="1:15" s="62" customFormat="1" ht="30" customHeight="1" x14ac:dyDescent="0.25">
      <c r="A389" s="61" t="s">
        <v>193</v>
      </c>
      <c r="B389" s="68" t="s">
        <v>41</v>
      </c>
      <c r="C389" s="69" t="s">
        <v>194</v>
      </c>
      <c r="D389" s="66"/>
      <c r="E389" s="56" t="s">
        <v>81</v>
      </c>
      <c r="F389" s="78">
        <v>4</v>
      </c>
      <c r="G389" s="194"/>
      <c r="H389" s="58">
        <f>ROUND(G389*F389,2)</f>
        <v>0</v>
      </c>
      <c r="I389" s="71"/>
      <c r="J389" s="38" t="str">
        <f t="shared" ca="1" si="33"/>
        <v/>
      </c>
      <c r="K389" s="39" t="str">
        <f t="shared" si="37"/>
        <v>E024AP-006 - Standard Frame for Manhole and Catch Basineach</v>
      </c>
      <c r="L389" s="40">
        <f>MATCH(K389,'[2]Pay Items'!$L$1:$L$643,0)</f>
        <v>501</v>
      </c>
      <c r="M389" s="41" t="str">
        <f t="shared" ca="1" si="34"/>
        <v>F0</v>
      </c>
      <c r="N389" s="41" t="str">
        <f t="shared" ca="1" si="35"/>
        <v>C2</v>
      </c>
      <c r="O389" s="41" t="str">
        <f t="shared" ca="1" si="36"/>
        <v>C2</v>
      </c>
    </row>
    <row r="390" spans="1:15" s="62" customFormat="1" ht="30" customHeight="1" x14ac:dyDescent="0.25">
      <c r="A390" s="61" t="s">
        <v>195</v>
      </c>
      <c r="B390" s="68" t="s">
        <v>49</v>
      </c>
      <c r="C390" s="69" t="s">
        <v>196</v>
      </c>
      <c r="D390" s="66"/>
      <c r="E390" s="56" t="s">
        <v>81</v>
      </c>
      <c r="F390" s="78">
        <v>4</v>
      </c>
      <c r="G390" s="194"/>
      <c r="H390" s="58">
        <f>ROUND(G390*F390,2)</f>
        <v>0</v>
      </c>
      <c r="I390" s="71"/>
      <c r="J390" s="38" t="str">
        <f t="shared" ref="J390:J453" ca="1" si="39">IF(CELL("protect",$G390)=1, "LOCKED", "")</f>
        <v/>
      </c>
      <c r="K390" s="39" t="str">
        <f t="shared" si="37"/>
        <v>E025AP-007 - Standard Solid Cover for Standard Frameeach</v>
      </c>
      <c r="L390" s="40">
        <f>MATCH(K390,'[2]Pay Items'!$L$1:$L$643,0)</f>
        <v>502</v>
      </c>
      <c r="M390" s="41" t="str">
        <f t="shared" ref="M390:M453" ca="1" si="40">CELL("format",$F390)</f>
        <v>F0</v>
      </c>
      <c r="N390" s="41" t="str">
        <f t="shared" ref="N390:N453" ca="1" si="41">CELL("format",$G390)</f>
        <v>C2</v>
      </c>
      <c r="O390" s="41" t="str">
        <f t="shared" ref="O390:O453" ca="1" si="42">CELL("format",$H390)</f>
        <v>C2</v>
      </c>
    </row>
    <row r="391" spans="1:15" s="106" customFormat="1" ht="30" customHeight="1" x14ac:dyDescent="0.25">
      <c r="A391" s="61" t="s">
        <v>485</v>
      </c>
      <c r="B391" s="53" t="s">
        <v>486</v>
      </c>
      <c r="C391" s="119" t="s">
        <v>487</v>
      </c>
      <c r="D391" s="66" t="s">
        <v>169</v>
      </c>
      <c r="E391" s="56"/>
      <c r="F391" s="78"/>
      <c r="G391" s="67"/>
      <c r="H391" s="83"/>
      <c r="I391" s="59" t="s">
        <v>488</v>
      </c>
      <c r="J391" s="38" t="str">
        <f t="shared" ca="1" si="39"/>
        <v>LOCKED</v>
      </c>
      <c r="K391" s="39" t="str">
        <f t="shared" ref="K391:K454" si="43">CLEAN(CONCATENATE(TRIM($A391),TRIM($C391),IF(LEFT($D391)&lt;&gt;"E",TRIM($D391),),TRIM($E391)))</f>
        <v>E036Connecting to Existing SewerCW 2130-R12</v>
      </c>
      <c r="L391" s="40">
        <f>MATCH(K391,'[2]Pay Items'!$L$1:$L$643,0)</f>
        <v>531</v>
      </c>
      <c r="M391" s="41" t="str">
        <f t="shared" ca="1" si="40"/>
        <v>F0</v>
      </c>
      <c r="N391" s="41" t="str">
        <f t="shared" ca="1" si="41"/>
        <v>G</v>
      </c>
      <c r="O391" s="41" t="str">
        <f t="shared" ca="1" si="42"/>
        <v>C2</v>
      </c>
    </row>
    <row r="392" spans="1:15" s="106" customFormat="1" ht="30" customHeight="1" x14ac:dyDescent="0.25">
      <c r="A392" s="61" t="s">
        <v>489</v>
      </c>
      <c r="B392" s="68" t="s">
        <v>41</v>
      </c>
      <c r="C392" s="69" t="s">
        <v>490</v>
      </c>
      <c r="D392" s="66"/>
      <c r="E392" s="56"/>
      <c r="F392" s="78"/>
      <c r="G392" s="67"/>
      <c r="H392" s="83"/>
      <c r="I392" s="135" t="s">
        <v>491</v>
      </c>
      <c r="J392" s="38" t="str">
        <f t="shared" ca="1" si="39"/>
        <v>LOCKED</v>
      </c>
      <c r="K392" s="39" t="str">
        <f t="shared" si="43"/>
        <v>E037250 mm (PVC) Connecting Pipe</v>
      </c>
      <c r="L392" s="46" t="e">
        <f>MATCH(K392,'[2]Pay Items'!$L$1:$L$643,0)</f>
        <v>#N/A</v>
      </c>
      <c r="M392" s="41" t="str">
        <f t="shared" ca="1" si="40"/>
        <v>F0</v>
      </c>
      <c r="N392" s="41" t="str">
        <f t="shared" ca="1" si="41"/>
        <v>G</v>
      </c>
      <c r="O392" s="41" t="str">
        <f t="shared" ca="1" si="42"/>
        <v>C2</v>
      </c>
    </row>
    <row r="393" spans="1:15" s="62" customFormat="1" ht="30" customHeight="1" x14ac:dyDescent="0.25">
      <c r="A393" s="61" t="s">
        <v>492</v>
      </c>
      <c r="B393" s="74" t="s">
        <v>96</v>
      </c>
      <c r="C393" s="75" t="s">
        <v>493</v>
      </c>
      <c r="D393" s="66"/>
      <c r="E393" s="56" t="s">
        <v>81</v>
      </c>
      <c r="F393" s="78">
        <v>4</v>
      </c>
      <c r="G393" s="194"/>
      <c r="H393" s="58">
        <f>ROUND(G393*F393,2)</f>
        <v>0</v>
      </c>
      <c r="I393" s="71" t="s">
        <v>494</v>
      </c>
      <c r="J393" s="38" t="str">
        <f t="shared" ca="1" si="39"/>
        <v/>
      </c>
      <c r="K393" s="39" t="str">
        <f t="shared" si="43"/>
        <v>E038Connecting to 300 mm (Clay) Sewereach</v>
      </c>
      <c r="L393" s="46" t="e">
        <f>MATCH(K393,'[2]Pay Items'!$L$1:$L$643,0)</f>
        <v>#N/A</v>
      </c>
      <c r="M393" s="41" t="str">
        <f t="shared" ca="1" si="40"/>
        <v>F0</v>
      </c>
      <c r="N393" s="41" t="str">
        <f t="shared" ca="1" si="41"/>
        <v>C2</v>
      </c>
      <c r="O393" s="41" t="str">
        <f t="shared" ca="1" si="42"/>
        <v>C2</v>
      </c>
    </row>
    <row r="394" spans="1:15" s="62" customFormat="1" ht="30" customHeight="1" x14ac:dyDescent="0.25">
      <c r="A394" s="61" t="s">
        <v>495</v>
      </c>
      <c r="B394" s="74" t="s">
        <v>99</v>
      </c>
      <c r="C394" s="75" t="s">
        <v>496</v>
      </c>
      <c r="D394" s="66"/>
      <c r="E394" s="56" t="s">
        <v>81</v>
      </c>
      <c r="F394" s="78">
        <v>8</v>
      </c>
      <c r="G394" s="194"/>
      <c r="H394" s="58">
        <f>ROUND(G394*F394,2)</f>
        <v>0</v>
      </c>
      <c r="I394" s="71" t="s">
        <v>494</v>
      </c>
      <c r="J394" s="38" t="str">
        <f t="shared" ca="1" si="39"/>
        <v/>
      </c>
      <c r="K394" s="39" t="str">
        <f t="shared" si="43"/>
        <v>E039Connecting to 375 mm (Clay) Sewereach</v>
      </c>
      <c r="L394" s="46" t="e">
        <f>MATCH(K394,'[2]Pay Items'!$L$1:$L$643,0)</f>
        <v>#N/A</v>
      </c>
      <c r="M394" s="41" t="str">
        <f t="shared" ca="1" si="40"/>
        <v>F0</v>
      </c>
      <c r="N394" s="41" t="str">
        <f t="shared" ca="1" si="41"/>
        <v>C2</v>
      </c>
      <c r="O394" s="41" t="str">
        <f t="shared" ca="1" si="42"/>
        <v>C2</v>
      </c>
    </row>
    <row r="395" spans="1:15" s="60" customFormat="1" ht="30" customHeight="1" x14ac:dyDescent="0.25">
      <c r="A395" s="61" t="s">
        <v>497</v>
      </c>
      <c r="B395" s="53" t="s">
        <v>498</v>
      </c>
      <c r="C395" s="54" t="s">
        <v>499</v>
      </c>
      <c r="D395" s="66" t="s">
        <v>169</v>
      </c>
      <c r="E395" s="56" t="s">
        <v>81</v>
      </c>
      <c r="F395" s="78">
        <v>12</v>
      </c>
      <c r="G395" s="194"/>
      <c r="H395" s="58">
        <f>ROUND(G395*F395,2)</f>
        <v>0</v>
      </c>
      <c r="I395" s="59"/>
      <c r="J395" s="38" t="str">
        <f t="shared" ca="1" si="39"/>
        <v/>
      </c>
      <c r="K395" s="39" t="str">
        <f t="shared" si="43"/>
        <v>E046Removal of Existing Catch BasinsCW 2130-R12each</v>
      </c>
      <c r="L395" s="40">
        <f>MATCH(K395,'[2]Pay Items'!$L$1:$L$643,0)</f>
        <v>543</v>
      </c>
      <c r="M395" s="41" t="str">
        <f t="shared" ca="1" si="40"/>
        <v>F0</v>
      </c>
      <c r="N395" s="41" t="str">
        <f t="shared" ca="1" si="41"/>
        <v>C2</v>
      </c>
      <c r="O395" s="41" t="str">
        <f t="shared" ca="1" si="42"/>
        <v>C2</v>
      </c>
    </row>
    <row r="396" spans="1:15" s="62" customFormat="1" ht="30" customHeight="1" x14ac:dyDescent="0.25">
      <c r="A396" s="61" t="s">
        <v>233</v>
      </c>
      <c r="B396" s="53" t="s">
        <v>500</v>
      </c>
      <c r="C396" s="54" t="s">
        <v>235</v>
      </c>
      <c r="D396" s="66" t="s">
        <v>236</v>
      </c>
      <c r="E396" s="56" t="s">
        <v>81</v>
      </c>
      <c r="F396" s="78">
        <v>12</v>
      </c>
      <c r="G396" s="194"/>
      <c r="H396" s="58">
        <f>ROUND(G396*F396,2)</f>
        <v>0</v>
      </c>
      <c r="I396" s="59" t="s">
        <v>237</v>
      </c>
      <c r="J396" s="38" t="str">
        <f t="shared" ca="1" si="39"/>
        <v/>
      </c>
      <c r="K396" s="39" t="str">
        <f t="shared" si="43"/>
        <v>E050ACatch Basin CleaningCW 2140-R3each</v>
      </c>
      <c r="L396" s="40">
        <f>MATCH(K396,'[2]Pay Items'!$L$1:$L$643,0)</f>
        <v>548</v>
      </c>
      <c r="M396" s="41" t="str">
        <f t="shared" ca="1" si="40"/>
        <v>F0</v>
      </c>
      <c r="N396" s="41" t="str">
        <f t="shared" ca="1" si="41"/>
        <v>C2</v>
      </c>
      <c r="O396" s="41" t="str">
        <f t="shared" ca="1" si="42"/>
        <v>C2</v>
      </c>
    </row>
    <row r="397" spans="1:15" s="62" customFormat="1" ht="30" customHeight="1" x14ac:dyDescent="0.25">
      <c r="A397" s="61" t="s">
        <v>501</v>
      </c>
      <c r="B397" s="53" t="s">
        <v>502</v>
      </c>
      <c r="C397" s="54" t="s">
        <v>503</v>
      </c>
      <c r="D397" s="66" t="s">
        <v>504</v>
      </c>
      <c r="E397" s="56" t="s">
        <v>117</v>
      </c>
      <c r="F397" s="78">
        <v>144</v>
      </c>
      <c r="G397" s="194"/>
      <c r="H397" s="58">
        <f>ROUND(G397*F397,2)</f>
        <v>0</v>
      </c>
      <c r="I397" s="59"/>
      <c r="J397" s="38" t="str">
        <f t="shared" ca="1" si="39"/>
        <v/>
      </c>
      <c r="K397" s="39" t="str">
        <f t="shared" si="43"/>
        <v>E051Installation of SubdrainsCW 3120-R4m</v>
      </c>
      <c r="L397" s="40">
        <f>MATCH(K397,'[2]Pay Items'!$L$1:$L$643,0)</f>
        <v>549</v>
      </c>
      <c r="M397" s="41" t="str">
        <f t="shared" ca="1" si="40"/>
        <v>F0</v>
      </c>
      <c r="N397" s="41" t="str">
        <f t="shared" ca="1" si="41"/>
        <v>C2</v>
      </c>
      <c r="O397" s="41" t="str">
        <f t="shared" ca="1" si="42"/>
        <v>C2</v>
      </c>
    </row>
    <row r="398" spans="1:15" s="106" customFormat="1" ht="30" customHeight="1" x14ac:dyDescent="0.25">
      <c r="A398" s="61" t="s">
        <v>505</v>
      </c>
      <c r="B398" s="136" t="s">
        <v>506</v>
      </c>
      <c r="C398" s="137" t="s">
        <v>507</v>
      </c>
      <c r="D398" s="138" t="s">
        <v>508</v>
      </c>
      <c r="E398" s="56"/>
      <c r="F398" s="139"/>
      <c r="G398" s="79"/>
      <c r="H398" s="58"/>
      <c r="I398" s="71"/>
      <c r="J398" s="38" t="str">
        <f t="shared" ca="1" si="39"/>
        <v>LOCKED</v>
      </c>
      <c r="K398" s="39" t="str">
        <f t="shared" si="43"/>
        <v>E072Watermain and Water Service Insulation</v>
      </c>
      <c r="L398" s="40">
        <f>MATCH(K398,'[2]Pay Items'!$L$1:$L$643,0)</f>
        <v>577</v>
      </c>
      <c r="M398" s="41" t="str">
        <f t="shared" ca="1" si="40"/>
        <v>F0</v>
      </c>
      <c r="N398" s="41" t="str">
        <f t="shared" ca="1" si="41"/>
        <v>C2</v>
      </c>
      <c r="O398" s="41" t="str">
        <f t="shared" ca="1" si="42"/>
        <v>C2</v>
      </c>
    </row>
    <row r="399" spans="1:15" s="106" customFormat="1" ht="30" customHeight="1" x14ac:dyDescent="0.25">
      <c r="A399" s="61" t="s">
        <v>509</v>
      </c>
      <c r="B399" s="140" t="s">
        <v>41</v>
      </c>
      <c r="C399" s="141" t="s">
        <v>510</v>
      </c>
      <c r="D399" s="142"/>
      <c r="E399" s="56" t="s">
        <v>33</v>
      </c>
      <c r="F399" s="78">
        <v>400</v>
      </c>
      <c r="G399" s="194"/>
      <c r="H399" s="58">
        <f>ROUND(G399*F399,2)</f>
        <v>0</v>
      </c>
      <c r="I399" s="71" t="s">
        <v>511</v>
      </c>
      <c r="J399" s="38" t="str">
        <f t="shared" ca="1" si="39"/>
        <v/>
      </c>
      <c r="K399" s="39" t="str">
        <f t="shared" si="43"/>
        <v>E073Pipe Under Roadway Excavation (SD-018)m²</v>
      </c>
      <c r="L399" s="40">
        <f>MATCH(K399,'[2]Pay Items'!$L$1:$L$643,0)</f>
        <v>578</v>
      </c>
      <c r="M399" s="41" t="str">
        <f t="shared" ca="1" si="40"/>
        <v>F0</v>
      </c>
      <c r="N399" s="41" t="str">
        <f t="shared" ca="1" si="41"/>
        <v>C2</v>
      </c>
      <c r="O399" s="41" t="str">
        <f t="shared" ca="1" si="42"/>
        <v>C2</v>
      </c>
    </row>
    <row r="400" spans="1:15" ht="40.200000000000003" customHeight="1" x14ac:dyDescent="0.25">
      <c r="A400" s="34"/>
      <c r="B400" s="122"/>
      <c r="C400" s="63" t="s">
        <v>238</v>
      </c>
      <c r="D400" s="49"/>
      <c r="E400" s="82"/>
      <c r="F400" s="50"/>
      <c r="G400" s="34"/>
      <c r="H400" s="51"/>
      <c r="J400" s="38" t="str">
        <f t="shared" ca="1" si="39"/>
        <v>LOCKED</v>
      </c>
      <c r="K400" s="39" t="str">
        <f t="shared" si="43"/>
        <v>ADJUSTMENTS</v>
      </c>
      <c r="L400" s="40">
        <f>MATCH(K400,'[2]Pay Items'!$L$1:$L$643,0)</f>
        <v>580</v>
      </c>
      <c r="M400" s="41" t="str">
        <f t="shared" ca="1" si="40"/>
        <v>G</v>
      </c>
      <c r="N400" s="41" t="str">
        <f t="shared" ca="1" si="41"/>
        <v>C2</v>
      </c>
      <c r="O400" s="41" t="str">
        <f t="shared" ca="1" si="42"/>
        <v>C2</v>
      </c>
    </row>
    <row r="401" spans="1:15" s="62" customFormat="1" ht="30" customHeight="1" x14ac:dyDescent="0.25">
      <c r="A401" s="61" t="s">
        <v>239</v>
      </c>
      <c r="B401" s="53" t="s">
        <v>512</v>
      </c>
      <c r="C401" s="86" t="s">
        <v>241</v>
      </c>
      <c r="D401" s="66" t="s">
        <v>242</v>
      </c>
      <c r="E401" s="56" t="s">
        <v>81</v>
      </c>
      <c r="F401" s="78">
        <v>4</v>
      </c>
      <c r="G401" s="194"/>
      <c r="H401" s="58">
        <f>ROUND(G401*F401,2)</f>
        <v>0</v>
      </c>
      <c r="I401" s="59"/>
      <c r="J401" s="38" t="str">
        <f t="shared" ca="1" si="39"/>
        <v/>
      </c>
      <c r="K401" s="39" t="str">
        <f t="shared" si="43"/>
        <v>F001Adjustment of Manholes/Catch Basins FramesCW 3210-R8each</v>
      </c>
      <c r="L401" s="46">
        <f>MATCH(K401,'[2]Pay Items'!$L$1:$L$643,0)</f>
        <v>581</v>
      </c>
      <c r="M401" s="41" t="str">
        <f t="shared" ca="1" si="40"/>
        <v>F0</v>
      </c>
      <c r="N401" s="41" t="str">
        <f t="shared" ca="1" si="41"/>
        <v>C2</v>
      </c>
      <c r="O401" s="41" t="str">
        <f t="shared" ca="1" si="42"/>
        <v>C2</v>
      </c>
    </row>
    <row r="402" spans="1:15" s="62" customFormat="1" ht="30" customHeight="1" x14ac:dyDescent="0.25">
      <c r="A402" s="61" t="s">
        <v>243</v>
      </c>
      <c r="B402" s="53" t="s">
        <v>513</v>
      </c>
      <c r="C402" s="54" t="s">
        <v>245</v>
      </c>
      <c r="D402" s="66" t="s">
        <v>169</v>
      </c>
      <c r="E402" s="56"/>
      <c r="F402" s="78"/>
      <c r="G402" s="79"/>
      <c r="H402" s="83"/>
      <c r="I402" s="59"/>
      <c r="J402" s="38" t="str">
        <f t="shared" ca="1" si="39"/>
        <v>LOCKED</v>
      </c>
      <c r="K402" s="39" t="str">
        <f t="shared" si="43"/>
        <v>F002Replacing Existing RisersCW 2130-R12</v>
      </c>
      <c r="L402" s="40">
        <f>MATCH(K402,'[2]Pay Items'!$L$1:$L$643,0)</f>
        <v>582</v>
      </c>
      <c r="M402" s="41" t="str">
        <f t="shared" ca="1" si="40"/>
        <v>F0</v>
      </c>
      <c r="N402" s="41" t="str">
        <f t="shared" ca="1" si="41"/>
        <v>C2</v>
      </c>
      <c r="O402" s="41" t="str">
        <f t="shared" ca="1" si="42"/>
        <v>C2</v>
      </c>
    </row>
    <row r="403" spans="1:15" s="62" customFormat="1" ht="30" customHeight="1" x14ac:dyDescent="0.25">
      <c r="A403" s="61" t="s">
        <v>246</v>
      </c>
      <c r="B403" s="68" t="s">
        <v>41</v>
      </c>
      <c r="C403" s="69" t="s">
        <v>247</v>
      </c>
      <c r="D403" s="66"/>
      <c r="E403" s="56" t="s">
        <v>248</v>
      </c>
      <c r="F403" s="123">
        <v>2</v>
      </c>
      <c r="G403" s="194"/>
      <c r="H403" s="58">
        <f>ROUND(G403*F403,2)</f>
        <v>0</v>
      </c>
      <c r="I403" s="59"/>
      <c r="J403" s="38" t="str">
        <f t="shared" ca="1" si="39"/>
        <v/>
      </c>
      <c r="K403" s="39" t="str">
        <f t="shared" si="43"/>
        <v>F002APre-cast Concrete Risersvert. m</v>
      </c>
      <c r="L403" s="40">
        <f>MATCH(K403,'[2]Pay Items'!$L$1:$L$643,0)</f>
        <v>583</v>
      </c>
      <c r="M403" s="41" t="str">
        <f t="shared" ca="1" si="40"/>
        <v>F1</v>
      </c>
      <c r="N403" s="41" t="str">
        <f t="shared" ca="1" si="41"/>
        <v>C2</v>
      </c>
      <c r="O403" s="41" t="str">
        <f t="shared" ca="1" si="42"/>
        <v>C2</v>
      </c>
    </row>
    <row r="404" spans="1:15" s="62" customFormat="1" ht="30" customHeight="1" x14ac:dyDescent="0.25">
      <c r="A404" s="61" t="s">
        <v>249</v>
      </c>
      <c r="B404" s="68" t="s">
        <v>49</v>
      </c>
      <c r="C404" s="69" t="s">
        <v>250</v>
      </c>
      <c r="D404" s="66"/>
      <c r="E404" s="56" t="s">
        <v>248</v>
      </c>
      <c r="F404" s="123">
        <v>1</v>
      </c>
      <c r="G404" s="194"/>
      <c r="H404" s="58">
        <f>ROUND(G404*F404,2)</f>
        <v>0</v>
      </c>
      <c r="I404" s="59"/>
      <c r="J404" s="38" t="str">
        <f t="shared" ca="1" si="39"/>
        <v/>
      </c>
      <c r="K404" s="39" t="str">
        <f t="shared" si="43"/>
        <v>F002BBrick Risersvert. m</v>
      </c>
      <c r="L404" s="40">
        <f>MATCH(K404,'[2]Pay Items'!$L$1:$L$643,0)</f>
        <v>584</v>
      </c>
      <c r="M404" s="41" t="str">
        <f t="shared" ca="1" si="40"/>
        <v>F1</v>
      </c>
      <c r="N404" s="41" t="str">
        <f t="shared" ca="1" si="41"/>
        <v>C2</v>
      </c>
      <c r="O404" s="41" t="str">
        <f t="shared" ca="1" si="42"/>
        <v>C2</v>
      </c>
    </row>
    <row r="405" spans="1:15" s="60" customFormat="1" ht="30" customHeight="1" x14ac:dyDescent="0.25">
      <c r="A405" s="61" t="s">
        <v>251</v>
      </c>
      <c r="B405" s="53" t="s">
        <v>514</v>
      </c>
      <c r="C405" s="86" t="s">
        <v>253</v>
      </c>
      <c r="D405" s="66" t="s">
        <v>242</v>
      </c>
      <c r="E405" s="56"/>
      <c r="F405" s="78"/>
      <c r="G405" s="67"/>
      <c r="H405" s="83"/>
      <c r="I405" s="59"/>
      <c r="J405" s="38" t="str">
        <f t="shared" ca="1" si="39"/>
        <v>LOCKED</v>
      </c>
      <c r="K405" s="39" t="str">
        <f t="shared" si="43"/>
        <v>F003Lifter Rings (AP-010)CW 3210-R8</v>
      </c>
      <c r="L405" s="46">
        <f>MATCH(K405,'[2]Pay Items'!$L$1:$L$643,0)</f>
        <v>586</v>
      </c>
      <c r="M405" s="41" t="str">
        <f t="shared" ca="1" si="40"/>
        <v>F0</v>
      </c>
      <c r="N405" s="41" t="str">
        <f t="shared" ca="1" si="41"/>
        <v>G</v>
      </c>
      <c r="O405" s="41" t="str">
        <f t="shared" ca="1" si="42"/>
        <v>C2</v>
      </c>
    </row>
    <row r="406" spans="1:15" s="62" customFormat="1" ht="30" customHeight="1" x14ac:dyDescent="0.25">
      <c r="A406" s="61" t="s">
        <v>256</v>
      </c>
      <c r="B406" s="68" t="s">
        <v>49</v>
      </c>
      <c r="C406" s="69" t="s">
        <v>257</v>
      </c>
      <c r="D406" s="66"/>
      <c r="E406" s="56" t="s">
        <v>81</v>
      </c>
      <c r="F406" s="78">
        <v>4</v>
      </c>
      <c r="G406" s="194"/>
      <c r="H406" s="58">
        <f>ROUND(G406*F406,2)</f>
        <v>0</v>
      </c>
      <c r="I406" s="59"/>
      <c r="J406" s="38" t="str">
        <f t="shared" ca="1" si="39"/>
        <v/>
      </c>
      <c r="K406" s="39" t="str">
        <f t="shared" si="43"/>
        <v>F00551 mmeach</v>
      </c>
      <c r="L406" s="40">
        <f>MATCH(K406,'[2]Pay Items'!$L$1:$L$643,0)</f>
        <v>588</v>
      </c>
      <c r="M406" s="41" t="str">
        <f t="shared" ca="1" si="40"/>
        <v>F0</v>
      </c>
      <c r="N406" s="41" t="str">
        <f t="shared" ca="1" si="41"/>
        <v>C2</v>
      </c>
      <c r="O406" s="41" t="str">
        <f t="shared" ca="1" si="42"/>
        <v>C2</v>
      </c>
    </row>
    <row r="407" spans="1:15" s="60" customFormat="1" ht="30" customHeight="1" x14ac:dyDescent="0.25">
      <c r="A407" s="61" t="s">
        <v>260</v>
      </c>
      <c r="B407" s="53" t="s">
        <v>515</v>
      </c>
      <c r="C407" s="54" t="s">
        <v>262</v>
      </c>
      <c r="D407" s="66" t="s">
        <v>242</v>
      </c>
      <c r="E407" s="56" t="s">
        <v>81</v>
      </c>
      <c r="F407" s="78">
        <v>5</v>
      </c>
      <c r="G407" s="194"/>
      <c r="H407" s="58">
        <f>ROUND(G407*F407,2)</f>
        <v>0</v>
      </c>
      <c r="I407" s="59"/>
      <c r="J407" s="38" t="str">
        <f t="shared" ca="1" si="39"/>
        <v/>
      </c>
      <c r="K407" s="39" t="str">
        <f t="shared" si="43"/>
        <v>F009Adjustment of Valve BoxesCW 3210-R8each</v>
      </c>
      <c r="L407" s="40">
        <f>MATCH(K407,'[2]Pay Items'!$L$1:$L$643,0)</f>
        <v>592</v>
      </c>
      <c r="M407" s="41" t="str">
        <f t="shared" ca="1" si="40"/>
        <v>F0</v>
      </c>
      <c r="N407" s="41" t="str">
        <f t="shared" ca="1" si="41"/>
        <v>C2</v>
      </c>
      <c r="O407" s="41" t="str">
        <f t="shared" ca="1" si="42"/>
        <v>C2</v>
      </c>
    </row>
    <row r="408" spans="1:15" s="60" customFormat="1" ht="30" customHeight="1" x14ac:dyDescent="0.25">
      <c r="A408" s="61" t="s">
        <v>263</v>
      </c>
      <c r="B408" s="53" t="s">
        <v>516</v>
      </c>
      <c r="C408" s="54" t="s">
        <v>265</v>
      </c>
      <c r="D408" s="66" t="s">
        <v>242</v>
      </c>
      <c r="E408" s="56" t="s">
        <v>81</v>
      </c>
      <c r="F408" s="78">
        <v>1</v>
      </c>
      <c r="G408" s="194"/>
      <c r="H408" s="58">
        <f>ROUND(G408*F408,2)</f>
        <v>0</v>
      </c>
      <c r="I408" s="59"/>
      <c r="J408" s="38" t="str">
        <f t="shared" ca="1" si="39"/>
        <v/>
      </c>
      <c r="K408" s="39" t="str">
        <f t="shared" si="43"/>
        <v>F010Valve Box ExtensionsCW 3210-R8each</v>
      </c>
      <c r="L408" s="40">
        <f>MATCH(K408,'[2]Pay Items'!$L$1:$L$643,0)</f>
        <v>593</v>
      </c>
      <c r="M408" s="41" t="str">
        <f t="shared" ca="1" si="40"/>
        <v>F0</v>
      </c>
      <c r="N408" s="41" t="str">
        <f t="shared" ca="1" si="41"/>
        <v>C2</v>
      </c>
      <c r="O408" s="41" t="str">
        <f t="shared" ca="1" si="42"/>
        <v>C2</v>
      </c>
    </row>
    <row r="409" spans="1:15" s="62" customFormat="1" ht="30" customHeight="1" x14ac:dyDescent="0.25">
      <c r="A409" s="61" t="s">
        <v>266</v>
      </c>
      <c r="B409" s="53" t="s">
        <v>517</v>
      </c>
      <c r="C409" s="54" t="s">
        <v>268</v>
      </c>
      <c r="D409" s="66" t="s">
        <v>242</v>
      </c>
      <c r="E409" s="56" t="s">
        <v>81</v>
      </c>
      <c r="F409" s="78">
        <v>5</v>
      </c>
      <c r="G409" s="194"/>
      <c r="H409" s="58">
        <f>ROUND(G409*F409,2)</f>
        <v>0</v>
      </c>
      <c r="I409" s="59"/>
      <c r="J409" s="38" t="str">
        <f t="shared" ca="1" si="39"/>
        <v/>
      </c>
      <c r="K409" s="39" t="str">
        <f t="shared" si="43"/>
        <v>F011Adjustment of Curb Stop BoxesCW 3210-R8each</v>
      </c>
      <c r="L409" s="40">
        <f>MATCH(K409,'[2]Pay Items'!$L$1:$L$643,0)</f>
        <v>594</v>
      </c>
      <c r="M409" s="41" t="str">
        <f t="shared" ca="1" si="40"/>
        <v>F0</v>
      </c>
      <c r="N409" s="41" t="str">
        <f t="shared" ca="1" si="41"/>
        <v>C2</v>
      </c>
      <c r="O409" s="41" t="str">
        <f t="shared" ca="1" si="42"/>
        <v>C2</v>
      </c>
    </row>
    <row r="410" spans="1:15" s="62" customFormat="1" ht="30" customHeight="1" x14ac:dyDescent="0.25">
      <c r="A410" s="61" t="s">
        <v>518</v>
      </c>
      <c r="B410" s="53" t="s">
        <v>519</v>
      </c>
      <c r="C410" s="54" t="s">
        <v>520</v>
      </c>
      <c r="D410" s="66" t="s">
        <v>242</v>
      </c>
      <c r="E410" s="56" t="s">
        <v>81</v>
      </c>
      <c r="F410" s="78">
        <v>1</v>
      </c>
      <c r="G410" s="194"/>
      <c r="H410" s="58">
        <f>ROUND(G410*F410,2)</f>
        <v>0</v>
      </c>
      <c r="I410" s="59"/>
      <c r="J410" s="38" t="str">
        <f t="shared" ca="1" si="39"/>
        <v/>
      </c>
      <c r="K410" s="39" t="str">
        <f t="shared" si="43"/>
        <v>F018Curb Stop ExtensionsCW 3210-R8each</v>
      </c>
      <c r="L410" s="40">
        <f>MATCH(K410,'[2]Pay Items'!$L$1:$L$643,0)</f>
        <v>595</v>
      </c>
      <c r="M410" s="41" t="str">
        <f t="shared" ca="1" si="40"/>
        <v>F0</v>
      </c>
      <c r="N410" s="41" t="str">
        <f t="shared" ca="1" si="41"/>
        <v>C2</v>
      </c>
      <c r="O410" s="41" t="str">
        <f t="shared" ca="1" si="42"/>
        <v>C2</v>
      </c>
    </row>
    <row r="411" spans="1:15" ht="40.200000000000003" customHeight="1" x14ac:dyDescent="0.25">
      <c r="A411" s="34"/>
      <c r="B411" s="47"/>
      <c r="C411" s="63" t="s">
        <v>272</v>
      </c>
      <c r="D411" s="49"/>
      <c r="E411" s="64"/>
      <c r="F411" s="49"/>
      <c r="G411" s="34"/>
      <c r="H411" s="51"/>
      <c r="J411" s="38" t="str">
        <f t="shared" ca="1" si="39"/>
        <v>LOCKED</v>
      </c>
      <c r="K411" s="39" t="str">
        <f t="shared" si="43"/>
        <v>LANDSCAPING</v>
      </c>
      <c r="L411" s="40">
        <f>MATCH(K411,'[2]Pay Items'!$L$1:$L$643,0)</f>
        <v>614</v>
      </c>
      <c r="M411" s="41" t="str">
        <f t="shared" ca="1" si="40"/>
        <v>F0</v>
      </c>
      <c r="N411" s="41" t="str">
        <f t="shared" ca="1" si="41"/>
        <v>C2</v>
      </c>
      <c r="O411" s="41" t="str">
        <f t="shared" ca="1" si="42"/>
        <v>C2</v>
      </c>
    </row>
    <row r="412" spans="1:15" s="60" customFormat="1" ht="30" customHeight="1" x14ac:dyDescent="0.25">
      <c r="A412" s="65" t="s">
        <v>273</v>
      </c>
      <c r="B412" s="53" t="s">
        <v>521</v>
      </c>
      <c r="C412" s="54" t="s">
        <v>275</v>
      </c>
      <c r="D412" s="66" t="s">
        <v>276</v>
      </c>
      <c r="E412" s="56"/>
      <c r="F412" s="57"/>
      <c r="G412" s="67"/>
      <c r="H412" s="58"/>
      <c r="I412" s="59"/>
      <c r="J412" s="38" t="str">
        <f t="shared" ca="1" si="39"/>
        <v>LOCKED</v>
      </c>
      <c r="K412" s="39" t="str">
        <f t="shared" si="43"/>
        <v>G001SoddingCW 3510-R9</v>
      </c>
      <c r="L412" s="40">
        <f>MATCH(K412,'[2]Pay Items'!$L$1:$L$643,0)</f>
        <v>615</v>
      </c>
      <c r="M412" s="41" t="str">
        <f t="shared" ca="1" si="40"/>
        <v>F0</v>
      </c>
      <c r="N412" s="41" t="str">
        <f t="shared" ca="1" si="41"/>
        <v>G</v>
      </c>
      <c r="O412" s="41" t="str">
        <f t="shared" ca="1" si="42"/>
        <v>C2</v>
      </c>
    </row>
    <row r="413" spans="1:15" s="62" customFormat="1" ht="30" customHeight="1" x14ac:dyDescent="0.25">
      <c r="A413" s="65" t="s">
        <v>277</v>
      </c>
      <c r="B413" s="68" t="s">
        <v>41</v>
      </c>
      <c r="C413" s="69" t="s">
        <v>278</v>
      </c>
      <c r="D413" s="66"/>
      <c r="E413" s="56" t="s">
        <v>33</v>
      </c>
      <c r="F413" s="57">
        <v>4000</v>
      </c>
      <c r="G413" s="194"/>
      <c r="H413" s="58">
        <f>ROUND(G413*F413,2)</f>
        <v>0</v>
      </c>
      <c r="I413" s="59"/>
      <c r="J413" s="38" t="str">
        <f t="shared" ca="1" si="39"/>
        <v/>
      </c>
      <c r="K413" s="39" t="str">
        <f t="shared" si="43"/>
        <v>G003width &gt; or = 600 mmm²</v>
      </c>
      <c r="L413" s="40">
        <f>MATCH(K413,'[2]Pay Items'!$L$1:$L$643,0)</f>
        <v>617</v>
      </c>
      <c r="M413" s="41" t="str">
        <f t="shared" ca="1" si="40"/>
        <v>F0</v>
      </c>
      <c r="N413" s="41" t="str">
        <f t="shared" ca="1" si="41"/>
        <v>C2</v>
      </c>
      <c r="O413" s="41" t="str">
        <f t="shared" ca="1" si="42"/>
        <v>C2</v>
      </c>
    </row>
    <row r="414" spans="1:15" s="62" customFormat="1" ht="30" customHeight="1" x14ac:dyDescent="0.25">
      <c r="A414" s="65" t="s">
        <v>279</v>
      </c>
      <c r="B414" s="53" t="s">
        <v>522</v>
      </c>
      <c r="C414" s="54" t="s">
        <v>281</v>
      </c>
      <c r="D414" s="66" t="s">
        <v>282</v>
      </c>
      <c r="E414" s="56" t="s">
        <v>33</v>
      </c>
      <c r="F414" s="57">
        <v>50</v>
      </c>
      <c r="G414" s="194"/>
      <c r="H414" s="58">
        <f>ROUND(G414*F414,2)</f>
        <v>0</v>
      </c>
      <c r="I414" s="59"/>
      <c r="J414" s="38" t="str">
        <f t="shared" ca="1" si="39"/>
        <v/>
      </c>
      <c r="K414" s="39" t="str">
        <f t="shared" si="43"/>
        <v>G004SeedingCW 3520-R7m²</v>
      </c>
      <c r="L414" s="40">
        <f>MATCH(K414,'[2]Pay Items'!$L$1:$L$643,0)</f>
        <v>618</v>
      </c>
      <c r="M414" s="41" t="str">
        <f t="shared" ca="1" si="40"/>
        <v>F0</v>
      </c>
      <c r="N414" s="41" t="str">
        <f t="shared" ca="1" si="41"/>
        <v>C2</v>
      </c>
      <c r="O414" s="41" t="str">
        <f t="shared" ca="1" si="42"/>
        <v>C2</v>
      </c>
    </row>
    <row r="415" spans="1:15" ht="40.200000000000003" customHeight="1" x14ac:dyDescent="0.25">
      <c r="A415" s="34"/>
      <c r="B415" s="143"/>
      <c r="C415" s="63" t="s">
        <v>523</v>
      </c>
      <c r="D415" s="49"/>
      <c r="E415" s="82"/>
      <c r="F415" s="50"/>
      <c r="G415" s="34"/>
      <c r="H415" s="51"/>
      <c r="J415" s="38" t="str">
        <f t="shared" ca="1" si="39"/>
        <v>LOCKED</v>
      </c>
      <c r="K415" s="39" t="str">
        <f t="shared" si="43"/>
        <v>MISCELLANEOUS</v>
      </c>
      <c r="L415" s="40">
        <f>MATCH(K415,'[2]Pay Items'!$L$1:$L$643,0)</f>
        <v>621</v>
      </c>
      <c r="M415" s="41" t="str">
        <f t="shared" ca="1" si="40"/>
        <v>G</v>
      </c>
      <c r="N415" s="41" t="str">
        <f t="shared" ca="1" si="41"/>
        <v>C2</v>
      </c>
      <c r="O415" s="41" t="str">
        <f t="shared" ca="1" si="42"/>
        <v>C2</v>
      </c>
    </row>
    <row r="416" spans="1:15" s="62" customFormat="1" ht="30" customHeight="1" x14ac:dyDescent="0.25">
      <c r="A416" s="61"/>
      <c r="B416" s="144" t="s">
        <v>524</v>
      </c>
      <c r="C416" s="145" t="s">
        <v>525</v>
      </c>
      <c r="D416" s="146" t="s">
        <v>526</v>
      </c>
      <c r="E416" s="147" t="s">
        <v>527</v>
      </c>
      <c r="F416" s="148">
        <v>6</v>
      </c>
      <c r="G416" s="197"/>
      <c r="H416" s="149">
        <f>ROUND(G416*F416,2)</f>
        <v>0</v>
      </c>
      <c r="I416" s="59"/>
      <c r="J416" s="38" t="str">
        <f t="shared" ca="1" si="39"/>
        <v/>
      </c>
      <c r="K416" s="39" t="str">
        <f t="shared" si="43"/>
        <v>Soft Excavation to Expose Underground Utilitieshr</v>
      </c>
      <c r="L416" s="46" t="e">
        <f>MATCH(K416,'[2]Pay Items'!$L$1:$L$643,0)</f>
        <v>#N/A</v>
      </c>
      <c r="M416" s="41" t="str">
        <f t="shared" ca="1" si="40"/>
        <v>F0</v>
      </c>
      <c r="N416" s="41" t="str">
        <f t="shared" ca="1" si="41"/>
        <v>C2</v>
      </c>
      <c r="O416" s="41" t="str">
        <f t="shared" ca="1" si="42"/>
        <v>C2</v>
      </c>
    </row>
    <row r="417" spans="1:15" s="45" customFormat="1" ht="30" customHeight="1" thickBot="1" x14ac:dyDescent="0.3">
      <c r="A417" s="44"/>
      <c r="B417" s="150" t="s">
        <v>407</v>
      </c>
      <c r="C417" s="256" t="str">
        <f>C338</f>
        <v>HECTOR AVENUE RECONSTRUCTION - WILTON STREET TO STAFFORD STREET</v>
      </c>
      <c r="D417" s="248"/>
      <c r="E417" s="248"/>
      <c r="F417" s="249"/>
      <c r="G417" s="151" t="s">
        <v>283</v>
      </c>
      <c r="H417" s="152">
        <f>SUM(H338:H416)</f>
        <v>0</v>
      </c>
      <c r="J417" s="38" t="str">
        <f t="shared" ca="1" si="39"/>
        <v>LOCKED</v>
      </c>
      <c r="K417" s="39" t="str">
        <f t="shared" si="43"/>
        <v>HECTOR AVENUE RECONSTRUCTION - WILTON STREET TO STAFFORD STREET</v>
      </c>
      <c r="L417" s="46" t="e">
        <f>MATCH(K417,'[2]Pay Items'!$L$1:$L$643,0)</f>
        <v>#N/A</v>
      </c>
      <c r="M417" s="41" t="str">
        <f t="shared" ca="1" si="40"/>
        <v>G</v>
      </c>
      <c r="N417" s="41" t="str">
        <f t="shared" ca="1" si="41"/>
        <v>C2</v>
      </c>
      <c r="O417" s="41" t="str">
        <f t="shared" ca="1" si="42"/>
        <v>C2</v>
      </c>
    </row>
    <row r="418" spans="1:15" s="45" customFormat="1" ht="30" customHeight="1" thickTop="1" x14ac:dyDescent="0.25">
      <c r="A418" s="129"/>
      <c r="B418" s="43" t="s">
        <v>528</v>
      </c>
      <c r="C418" s="238" t="s">
        <v>529</v>
      </c>
      <c r="D418" s="239"/>
      <c r="E418" s="239"/>
      <c r="F418" s="240"/>
      <c r="G418" s="129"/>
      <c r="H418" s="130"/>
      <c r="J418" s="38" t="str">
        <f t="shared" ca="1" si="39"/>
        <v>LOCKED</v>
      </c>
      <c r="K418" s="39" t="str">
        <f t="shared" si="43"/>
        <v>BYNG PLACE RECONSTRUCTION - PEMBINA HIGHWAY TO RIVERSIDE DRIVE</v>
      </c>
      <c r="L418" s="46" t="e">
        <f>MATCH(K418,'[2]Pay Items'!$L$1:$L$643,0)</f>
        <v>#N/A</v>
      </c>
      <c r="M418" s="41" t="str">
        <f t="shared" ca="1" si="40"/>
        <v>G</v>
      </c>
      <c r="N418" s="41" t="str">
        <f t="shared" ca="1" si="41"/>
        <v>F0</v>
      </c>
      <c r="O418" s="41" t="str">
        <f t="shared" ca="1" si="42"/>
        <v>F2</v>
      </c>
    </row>
    <row r="419" spans="1:15" ht="40.200000000000003" customHeight="1" x14ac:dyDescent="0.25">
      <c r="A419" s="34"/>
      <c r="B419" s="47"/>
      <c r="C419" s="48" t="s">
        <v>22</v>
      </c>
      <c r="D419" s="49"/>
      <c r="E419" s="50" t="s">
        <v>23</v>
      </c>
      <c r="F419" s="50" t="s">
        <v>23</v>
      </c>
      <c r="G419" s="34" t="s">
        <v>23</v>
      </c>
      <c r="H419" s="51"/>
      <c r="J419" s="38" t="str">
        <f t="shared" ca="1" si="39"/>
        <v>LOCKED</v>
      </c>
      <c r="K419" s="39" t="str">
        <f t="shared" si="43"/>
        <v>EARTH AND BASE WORKS</v>
      </c>
      <c r="L419" s="40">
        <f>MATCH(K419,'[2]Pay Items'!$L$1:$L$643,0)</f>
        <v>3</v>
      </c>
      <c r="M419" s="41" t="str">
        <f t="shared" ca="1" si="40"/>
        <v>G</v>
      </c>
      <c r="N419" s="41" t="str">
        <f t="shared" ca="1" si="41"/>
        <v>C2</v>
      </c>
      <c r="O419" s="41" t="str">
        <f t="shared" ca="1" si="42"/>
        <v>C2</v>
      </c>
    </row>
    <row r="420" spans="1:15" s="60" customFormat="1" ht="30" customHeight="1" x14ac:dyDescent="0.25">
      <c r="A420" s="61" t="s">
        <v>409</v>
      </c>
      <c r="B420" s="53" t="s">
        <v>530</v>
      </c>
      <c r="C420" s="54" t="s">
        <v>411</v>
      </c>
      <c r="D420" s="55" t="s">
        <v>27</v>
      </c>
      <c r="E420" s="56" t="s">
        <v>28</v>
      </c>
      <c r="F420" s="57">
        <v>1500</v>
      </c>
      <c r="G420" s="194"/>
      <c r="H420" s="58">
        <f>ROUND(G420*F420,2)</f>
        <v>0</v>
      </c>
      <c r="I420" s="59"/>
      <c r="J420" s="38" t="str">
        <f t="shared" ca="1" si="39"/>
        <v/>
      </c>
      <c r="K420" s="39" t="str">
        <f t="shared" si="43"/>
        <v>A003ExcavationCW 3110-R19m³</v>
      </c>
      <c r="L420" s="40">
        <f>MATCH(K420,'[2]Pay Items'!$L$1:$L$643,0)</f>
        <v>6</v>
      </c>
      <c r="M420" s="41" t="str">
        <f t="shared" ca="1" si="40"/>
        <v>F0</v>
      </c>
      <c r="N420" s="41" t="str">
        <f t="shared" ca="1" si="41"/>
        <v>C2</v>
      </c>
      <c r="O420" s="41" t="str">
        <f t="shared" ca="1" si="42"/>
        <v>C2</v>
      </c>
    </row>
    <row r="421" spans="1:15" s="62" customFormat="1" ht="30" customHeight="1" x14ac:dyDescent="0.25">
      <c r="A421" s="52" t="s">
        <v>412</v>
      </c>
      <c r="B421" s="53" t="s">
        <v>531</v>
      </c>
      <c r="C421" s="54" t="s">
        <v>414</v>
      </c>
      <c r="D421" s="55" t="s">
        <v>27</v>
      </c>
      <c r="E421" s="56" t="s">
        <v>33</v>
      </c>
      <c r="F421" s="57">
        <v>3200</v>
      </c>
      <c r="G421" s="194"/>
      <c r="H421" s="58">
        <f>ROUND(G421*F421,2)</f>
        <v>0</v>
      </c>
      <c r="I421" s="59"/>
      <c r="J421" s="38" t="str">
        <f t="shared" ca="1" si="39"/>
        <v/>
      </c>
      <c r="K421" s="39" t="str">
        <f t="shared" si="43"/>
        <v>A004Sub-Grade CompactionCW 3110-R19m²</v>
      </c>
      <c r="L421" s="40">
        <f>MATCH(K421,'[2]Pay Items'!$L$1:$L$643,0)</f>
        <v>7</v>
      </c>
      <c r="M421" s="41" t="str">
        <f t="shared" ca="1" si="40"/>
        <v>F0</v>
      </c>
      <c r="N421" s="41" t="str">
        <f t="shared" ca="1" si="41"/>
        <v>C2</v>
      </c>
      <c r="O421" s="41" t="str">
        <f t="shared" ca="1" si="42"/>
        <v>C2</v>
      </c>
    </row>
    <row r="422" spans="1:15" s="60" customFormat="1" ht="30" customHeight="1" x14ac:dyDescent="0.25">
      <c r="A422" s="52" t="s">
        <v>415</v>
      </c>
      <c r="B422" s="53" t="s">
        <v>532</v>
      </c>
      <c r="C422" s="54" t="s">
        <v>417</v>
      </c>
      <c r="D422" s="55" t="s">
        <v>27</v>
      </c>
      <c r="E422" s="56"/>
      <c r="F422" s="57"/>
      <c r="G422" s="67"/>
      <c r="H422" s="58"/>
      <c r="I422" s="59" t="s">
        <v>418</v>
      </c>
      <c r="J422" s="38" t="str">
        <f t="shared" ca="1" si="39"/>
        <v>LOCKED</v>
      </c>
      <c r="K422" s="39" t="str">
        <f t="shared" si="43"/>
        <v>A007Crushed Sub-base MaterialCW 3110-R19</v>
      </c>
      <c r="L422" s="40">
        <f>MATCH(K422,'[2]Pay Items'!$L$1:$L$643,0)</f>
        <v>10</v>
      </c>
      <c r="M422" s="41" t="str">
        <f t="shared" ca="1" si="40"/>
        <v>F0</v>
      </c>
      <c r="N422" s="41" t="str">
        <f t="shared" ca="1" si="41"/>
        <v>G</v>
      </c>
      <c r="O422" s="41" t="str">
        <f t="shared" ca="1" si="42"/>
        <v>C2</v>
      </c>
    </row>
    <row r="423" spans="1:15" s="60" customFormat="1" ht="30" customHeight="1" x14ac:dyDescent="0.25">
      <c r="A423" s="52" t="s">
        <v>419</v>
      </c>
      <c r="B423" s="68" t="s">
        <v>41</v>
      </c>
      <c r="C423" s="69" t="s">
        <v>420</v>
      </c>
      <c r="D423" s="66" t="s">
        <v>23</v>
      </c>
      <c r="E423" s="56" t="s">
        <v>142</v>
      </c>
      <c r="F423" s="57">
        <v>2400</v>
      </c>
      <c r="G423" s="194"/>
      <c r="H423" s="58">
        <f>ROUND(G423*F423,2)</f>
        <v>0</v>
      </c>
      <c r="I423" s="59" t="s">
        <v>421</v>
      </c>
      <c r="J423" s="38" t="str">
        <f t="shared" ca="1" si="39"/>
        <v/>
      </c>
      <c r="K423" s="39" t="str">
        <f t="shared" si="43"/>
        <v>A007A50 mmtonne</v>
      </c>
      <c r="L423" s="40">
        <f>MATCH(K423,'[2]Pay Items'!$L$1:$L$643,0)</f>
        <v>11</v>
      </c>
      <c r="M423" s="41" t="str">
        <f t="shared" ca="1" si="40"/>
        <v>F0</v>
      </c>
      <c r="N423" s="41" t="str">
        <f t="shared" ca="1" si="41"/>
        <v>C2</v>
      </c>
      <c r="O423" s="41" t="str">
        <f t="shared" ca="1" si="42"/>
        <v>C2</v>
      </c>
    </row>
    <row r="424" spans="1:15" s="60" customFormat="1" ht="30" customHeight="1" x14ac:dyDescent="0.25">
      <c r="A424" s="52" t="s">
        <v>24</v>
      </c>
      <c r="B424" s="53" t="s">
        <v>533</v>
      </c>
      <c r="C424" s="54" t="s">
        <v>26</v>
      </c>
      <c r="D424" s="55" t="s">
        <v>27</v>
      </c>
      <c r="E424" s="56" t="s">
        <v>28</v>
      </c>
      <c r="F424" s="57">
        <v>260</v>
      </c>
      <c r="G424" s="194"/>
      <c r="H424" s="58">
        <f>ROUND(G424*F424,2)</f>
        <v>0</v>
      </c>
      <c r="I424" s="59" t="s">
        <v>29</v>
      </c>
      <c r="J424" s="38" t="str">
        <f t="shared" ca="1" si="39"/>
        <v/>
      </c>
      <c r="K424" s="39" t="str">
        <f t="shared" si="43"/>
        <v>A010Supplying and Placing Base Course MaterialCW 3110-R19m³</v>
      </c>
      <c r="L424" s="40">
        <f>MATCH(K424,'[2]Pay Items'!$L$1:$L$643,0)</f>
        <v>20</v>
      </c>
      <c r="M424" s="41" t="str">
        <f t="shared" ca="1" si="40"/>
        <v>F0</v>
      </c>
      <c r="N424" s="41" t="str">
        <f t="shared" ca="1" si="41"/>
        <v>C2</v>
      </c>
      <c r="O424" s="41" t="str">
        <f t="shared" ca="1" si="42"/>
        <v>C2</v>
      </c>
    </row>
    <row r="425" spans="1:15" s="62" customFormat="1" ht="30" customHeight="1" x14ac:dyDescent="0.25">
      <c r="A425" s="61" t="s">
        <v>30</v>
      </c>
      <c r="B425" s="53" t="s">
        <v>534</v>
      </c>
      <c r="C425" s="54" t="s">
        <v>32</v>
      </c>
      <c r="D425" s="55" t="s">
        <v>27</v>
      </c>
      <c r="E425" s="56" t="s">
        <v>33</v>
      </c>
      <c r="F425" s="57">
        <v>3000</v>
      </c>
      <c r="G425" s="194"/>
      <c r="H425" s="58">
        <f>ROUND(G425*F425,2)</f>
        <v>0</v>
      </c>
      <c r="I425" s="59" t="s">
        <v>34</v>
      </c>
      <c r="J425" s="38" t="str">
        <f t="shared" ca="1" si="39"/>
        <v/>
      </c>
      <c r="K425" s="39" t="str">
        <f t="shared" si="43"/>
        <v>A012Grading of BoulevardsCW 3110-R19m²</v>
      </c>
      <c r="L425" s="40">
        <f>MATCH(K425,'[2]Pay Items'!$L$1:$L$643,0)</f>
        <v>25</v>
      </c>
      <c r="M425" s="41" t="str">
        <f t="shared" ca="1" si="40"/>
        <v>F0</v>
      </c>
      <c r="N425" s="41" t="str">
        <f t="shared" ca="1" si="41"/>
        <v>C2</v>
      </c>
      <c r="O425" s="41" t="str">
        <f t="shared" ca="1" si="42"/>
        <v>C2</v>
      </c>
    </row>
    <row r="426" spans="1:15" s="62" customFormat="1" ht="30" customHeight="1" x14ac:dyDescent="0.25">
      <c r="A426" s="52" t="s">
        <v>426</v>
      </c>
      <c r="B426" s="53" t="s">
        <v>535</v>
      </c>
      <c r="C426" s="54" t="s">
        <v>428</v>
      </c>
      <c r="D426" s="66" t="s">
        <v>429</v>
      </c>
      <c r="E426" s="56" t="s">
        <v>33</v>
      </c>
      <c r="F426" s="57">
        <v>3200</v>
      </c>
      <c r="G426" s="194"/>
      <c r="H426" s="58">
        <f>ROUND(G426*F426,2)</f>
        <v>0</v>
      </c>
      <c r="I426" s="59"/>
      <c r="J426" s="38" t="str">
        <f t="shared" ca="1" si="39"/>
        <v/>
      </c>
      <c r="K426" s="39" t="str">
        <f t="shared" si="43"/>
        <v>A022BSeparation / Reinforcement Geotextile FabricCW 3130-R4m²</v>
      </c>
      <c r="L426" s="40">
        <f>MATCH(K426,'[2]Pay Items'!$L$1:$L$643,0)</f>
        <v>35</v>
      </c>
      <c r="M426" s="41" t="str">
        <f t="shared" ca="1" si="40"/>
        <v>F0</v>
      </c>
      <c r="N426" s="41" t="str">
        <f t="shared" ca="1" si="41"/>
        <v>C2</v>
      </c>
      <c r="O426" s="41" t="str">
        <f t="shared" ca="1" si="42"/>
        <v>C2</v>
      </c>
    </row>
    <row r="427" spans="1:15" s="62" customFormat="1" ht="30" customHeight="1" x14ac:dyDescent="0.25">
      <c r="A427" s="52" t="s">
        <v>430</v>
      </c>
      <c r="B427" s="53" t="s">
        <v>536</v>
      </c>
      <c r="C427" s="54" t="s">
        <v>432</v>
      </c>
      <c r="D427" s="66" t="s">
        <v>433</v>
      </c>
      <c r="E427" s="56" t="s">
        <v>33</v>
      </c>
      <c r="F427" s="57">
        <v>3200</v>
      </c>
      <c r="G427" s="194"/>
      <c r="H427" s="58">
        <f>ROUND(G427*F427,2)</f>
        <v>0</v>
      </c>
      <c r="I427" s="59"/>
      <c r="J427" s="38" t="str">
        <f t="shared" ca="1" si="39"/>
        <v/>
      </c>
      <c r="K427" s="39" t="str">
        <f t="shared" si="43"/>
        <v>A022ASupply and Install GeogridCW 3135-R1m²</v>
      </c>
      <c r="L427" s="40">
        <f>MATCH(K427,'[2]Pay Items'!$L$1:$L$643,0)</f>
        <v>37</v>
      </c>
      <c r="M427" s="41" t="str">
        <f t="shared" ca="1" si="40"/>
        <v>F0</v>
      </c>
      <c r="N427" s="41" t="str">
        <f t="shared" ca="1" si="41"/>
        <v>C2</v>
      </c>
      <c r="O427" s="41" t="str">
        <f t="shared" ca="1" si="42"/>
        <v>C2</v>
      </c>
    </row>
    <row r="428" spans="1:15" ht="40.200000000000003" customHeight="1" x14ac:dyDescent="0.25">
      <c r="A428" s="34"/>
      <c r="B428" s="47"/>
      <c r="C428" s="63" t="s">
        <v>35</v>
      </c>
      <c r="D428" s="49"/>
      <c r="E428" s="64"/>
      <c r="F428" s="49"/>
      <c r="G428" s="34"/>
      <c r="H428" s="51"/>
      <c r="J428" s="38" t="str">
        <f t="shared" ca="1" si="39"/>
        <v>LOCKED</v>
      </c>
      <c r="K428" s="39" t="str">
        <f t="shared" si="43"/>
        <v>ROADWORKS - RENEWALS</v>
      </c>
      <c r="L428" s="46" t="e">
        <f>MATCH(K428,'[2]Pay Items'!$L$1:$L$643,0)</f>
        <v>#N/A</v>
      </c>
      <c r="M428" s="41" t="str">
        <f t="shared" ca="1" si="40"/>
        <v>F0</v>
      </c>
      <c r="N428" s="41" t="str">
        <f t="shared" ca="1" si="41"/>
        <v>C2</v>
      </c>
      <c r="O428" s="41" t="str">
        <f t="shared" ca="1" si="42"/>
        <v>C2</v>
      </c>
    </row>
    <row r="429" spans="1:15" s="60" customFormat="1" ht="30" customHeight="1" x14ac:dyDescent="0.25">
      <c r="A429" s="65" t="s">
        <v>434</v>
      </c>
      <c r="B429" s="53" t="s">
        <v>537</v>
      </c>
      <c r="C429" s="54" t="s">
        <v>436</v>
      </c>
      <c r="D429" s="55" t="s">
        <v>27</v>
      </c>
      <c r="E429" s="56"/>
      <c r="F429" s="57"/>
      <c r="G429" s="67"/>
      <c r="H429" s="58"/>
      <c r="I429" s="59"/>
      <c r="J429" s="38" t="str">
        <f t="shared" ca="1" si="39"/>
        <v>LOCKED</v>
      </c>
      <c r="K429" s="39" t="str">
        <f t="shared" si="43"/>
        <v>B001Pavement RemovalCW 3110-R19</v>
      </c>
      <c r="L429" s="40">
        <f>MATCH(K429,'[2]Pay Items'!$L$1:$L$643,0)</f>
        <v>52</v>
      </c>
      <c r="M429" s="41" t="str">
        <f t="shared" ca="1" si="40"/>
        <v>F0</v>
      </c>
      <c r="N429" s="41" t="str">
        <f t="shared" ca="1" si="41"/>
        <v>G</v>
      </c>
      <c r="O429" s="41" t="str">
        <f t="shared" ca="1" si="42"/>
        <v>C2</v>
      </c>
    </row>
    <row r="430" spans="1:15" s="62" customFormat="1" ht="30" customHeight="1" x14ac:dyDescent="0.25">
      <c r="A430" s="65" t="s">
        <v>437</v>
      </c>
      <c r="B430" s="68" t="s">
        <v>41</v>
      </c>
      <c r="C430" s="69" t="s">
        <v>438</v>
      </c>
      <c r="D430" s="66" t="s">
        <v>23</v>
      </c>
      <c r="E430" s="56" t="s">
        <v>33</v>
      </c>
      <c r="F430" s="57">
        <v>350</v>
      </c>
      <c r="G430" s="194"/>
      <c r="H430" s="58">
        <f>ROUND(G430*F430,2)</f>
        <v>0</v>
      </c>
      <c r="I430" s="59"/>
      <c r="J430" s="38" t="str">
        <f t="shared" ca="1" si="39"/>
        <v/>
      </c>
      <c r="K430" s="39" t="str">
        <f t="shared" si="43"/>
        <v>B002Concrete Pavementm²</v>
      </c>
      <c r="L430" s="40">
        <f>MATCH(K430,'[2]Pay Items'!$L$1:$L$643,0)</f>
        <v>53</v>
      </c>
      <c r="M430" s="41" t="str">
        <f t="shared" ca="1" si="40"/>
        <v>F0</v>
      </c>
      <c r="N430" s="41" t="str">
        <f t="shared" ca="1" si="41"/>
        <v>C2</v>
      </c>
      <c r="O430" s="41" t="str">
        <f t="shared" ca="1" si="42"/>
        <v>C2</v>
      </c>
    </row>
    <row r="431" spans="1:15" s="62" customFormat="1" ht="30" customHeight="1" x14ac:dyDescent="0.25">
      <c r="A431" s="65" t="s">
        <v>538</v>
      </c>
      <c r="B431" s="68" t="s">
        <v>49</v>
      </c>
      <c r="C431" s="69" t="s">
        <v>539</v>
      </c>
      <c r="D431" s="66" t="s">
        <v>23</v>
      </c>
      <c r="E431" s="56" t="s">
        <v>33</v>
      </c>
      <c r="F431" s="57">
        <v>2500</v>
      </c>
      <c r="G431" s="194"/>
      <c r="H431" s="58">
        <f>ROUND(G431*F431,2)</f>
        <v>0</v>
      </c>
      <c r="I431" s="71"/>
      <c r="J431" s="38" t="str">
        <f t="shared" ca="1" si="39"/>
        <v/>
      </c>
      <c r="K431" s="39" t="str">
        <f t="shared" si="43"/>
        <v>B003Asphalt Pavementm²</v>
      </c>
      <c r="L431" s="40">
        <f>MATCH(K431,'[2]Pay Items'!$L$1:$L$643,0)</f>
        <v>54</v>
      </c>
      <c r="M431" s="41" t="str">
        <f t="shared" ca="1" si="40"/>
        <v>F0</v>
      </c>
      <c r="N431" s="41" t="str">
        <f t="shared" ca="1" si="41"/>
        <v>C2</v>
      </c>
      <c r="O431" s="41" t="str">
        <f t="shared" ca="1" si="42"/>
        <v>C2</v>
      </c>
    </row>
    <row r="432" spans="1:15" s="62" customFormat="1" ht="30" customHeight="1" x14ac:dyDescent="0.25">
      <c r="A432" s="65" t="s">
        <v>76</v>
      </c>
      <c r="B432" s="53" t="s">
        <v>540</v>
      </c>
      <c r="C432" s="54" t="s">
        <v>78</v>
      </c>
      <c r="D432" s="66" t="s">
        <v>39</v>
      </c>
      <c r="E432" s="56"/>
      <c r="F432" s="57"/>
      <c r="G432" s="67"/>
      <c r="H432" s="58"/>
      <c r="I432" s="59"/>
      <c r="J432" s="38" t="str">
        <f t="shared" ca="1" si="39"/>
        <v>LOCKED</v>
      </c>
      <c r="K432" s="39" t="str">
        <f t="shared" si="43"/>
        <v>B094Drilled DowelsCW 3230-R8</v>
      </c>
      <c r="L432" s="40">
        <f>MATCH(K432,'[2]Pay Items'!$L$1:$L$643,0)</f>
        <v>147</v>
      </c>
      <c r="M432" s="41" t="str">
        <f t="shared" ca="1" si="40"/>
        <v>F0</v>
      </c>
      <c r="N432" s="41" t="str">
        <f t="shared" ca="1" si="41"/>
        <v>G</v>
      </c>
      <c r="O432" s="41" t="str">
        <f t="shared" ca="1" si="42"/>
        <v>C2</v>
      </c>
    </row>
    <row r="433" spans="1:15" s="62" customFormat="1" ht="30" customHeight="1" x14ac:dyDescent="0.25">
      <c r="A433" s="65" t="s">
        <v>79</v>
      </c>
      <c r="B433" s="68" t="s">
        <v>41</v>
      </c>
      <c r="C433" s="69" t="s">
        <v>80</v>
      </c>
      <c r="D433" s="66" t="s">
        <v>23</v>
      </c>
      <c r="E433" s="56" t="s">
        <v>81</v>
      </c>
      <c r="F433" s="57">
        <v>32</v>
      </c>
      <c r="G433" s="194"/>
      <c r="H433" s="58">
        <f>ROUND(G433*F433,2)</f>
        <v>0</v>
      </c>
      <c r="I433" s="59"/>
      <c r="J433" s="38" t="str">
        <f t="shared" ca="1" si="39"/>
        <v/>
      </c>
      <c r="K433" s="39" t="str">
        <f t="shared" si="43"/>
        <v>B09519.1 mm Diametereach</v>
      </c>
      <c r="L433" s="40">
        <f>MATCH(K433,'[2]Pay Items'!$L$1:$L$643,0)</f>
        <v>148</v>
      </c>
      <c r="M433" s="41" t="str">
        <f t="shared" ca="1" si="40"/>
        <v>F0</v>
      </c>
      <c r="N433" s="41" t="str">
        <f t="shared" ca="1" si="41"/>
        <v>C2</v>
      </c>
      <c r="O433" s="41" t="str">
        <f t="shared" ca="1" si="42"/>
        <v>C2</v>
      </c>
    </row>
    <row r="434" spans="1:15" s="62" customFormat="1" ht="30" customHeight="1" x14ac:dyDescent="0.25">
      <c r="A434" s="65" t="s">
        <v>82</v>
      </c>
      <c r="B434" s="53" t="s">
        <v>541</v>
      </c>
      <c r="C434" s="54" t="s">
        <v>84</v>
      </c>
      <c r="D434" s="66" t="s">
        <v>39</v>
      </c>
      <c r="E434" s="56"/>
      <c r="F434" s="57"/>
      <c r="G434" s="67"/>
      <c r="H434" s="58"/>
      <c r="I434" s="59"/>
      <c r="J434" s="38" t="str">
        <f t="shared" ca="1" si="39"/>
        <v>LOCKED</v>
      </c>
      <c r="K434" s="39" t="str">
        <f t="shared" si="43"/>
        <v>B097Drilled Tie BarsCW 3230-R8</v>
      </c>
      <c r="L434" s="40">
        <f>MATCH(K434,'[2]Pay Items'!$L$1:$L$643,0)</f>
        <v>150</v>
      </c>
      <c r="M434" s="41" t="str">
        <f t="shared" ca="1" si="40"/>
        <v>F0</v>
      </c>
      <c r="N434" s="41" t="str">
        <f t="shared" ca="1" si="41"/>
        <v>G</v>
      </c>
      <c r="O434" s="41" t="str">
        <f t="shared" ca="1" si="42"/>
        <v>C2</v>
      </c>
    </row>
    <row r="435" spans="1:15" s="62" customFormat="1" ht="30" customHeight="1" x14ac:dyDescent="0.25">
      <c r="A435" s="65" t="s">
        <v>85</v>
      </c>
      <c r="B435" s="68" t="s">
        <v>41</v>
      </c>
      <c r="C435" s="69" t="s">
        <v>86</v>
      </c>
      <c r="D435" s="66" t="s">
        <v>23</v>
      </c>
      <c r="E435" s="56" t="s">
        <v>81</v>
      </c>
      <c r="F435" s="57">
        <v>160</v>
      </c>
      <c r="G435" s="194"/>
      <c r="H435" s="58">
        <f>ROUND(G435*F435,2)</f>
        <v>0</v>
      </c>
      <c r="I435" s="59"/>
      <c r="J435" s="38" t="str">
        <f t="shared" ca="1" si="39"/>
        <v/>
      </c>
      <c r="K435" s="39" t="str">
        <f t="shared" si="43"/>
        <v>B09820 M Deformed Tie Bareach</v>
      </c>
      <c r="L435" s="40">
        <f>MATCH(K435,'[2]Pay Items'!$L$1:$L$643,0)</f>
        <v>152</v>
      </c>
      <c r="M435" s="41" t="str">
        <f t="shared" ca="1" si="40"/>
        <v>F0</v>
      </c>
      <c r="N435" s="41" t="str">
        <f t="shared" ca="1" si="41"/>
        <v>C2</v>
      </c>
      <c r="O435" s="41" t="str">
        <f t="shared" ca="1" si="42"/>
        <v>C2</v>
      </c>
    </row>
    <row r="436" spans="1:15" s="60" customFormat="1" ht="30" customHeight="1" x14ac:dyDescent="0.25">
      <c r="A436" s="65" t="s">
        <v>87</v>
      </c>
      <c r="B436" s="53" t="s">
        <v>542</v>
      </c>
      <c r="C436" s="54" t="s">
        <v>89</v>
      </c>
      <c r="D436" s="66" t="s">
        <v>90</v>
      </c>
      <c r="E436" s="56"/>
      <c r="F436" s="57"/>
      <c r="G436" s="67"/>
      <c r="H436" s="58"/>
      <c r="I436" s="59"/>
      <c r="J436" s="38" t="str">
        <f t="shared" ca="1" si="39"/>
        <v>LOCKED</v>
      </c>
      <c r="K436" s="39" t="str">
        <f t="shared" si="43"/>
        <v>B114rlMiscellaneous Concrete Slab RenewalCW 3235-R9</v>
      </c>
      <c r="L436" s="40">
        <f>MATCH(K436,'[2]Pay Items'!$L$1:$L$643,0)</f>
        <v>170</v>
      </c>
      <c r="M436" s="41" t="str">
        <f t="shared" ca="1" si="40"/>
        <v>F0</v>
      </c>
      <c r="N436" s="41" t="str">
        <f t="shared" ca="1" si="41"/>
        <v>G</v>
      </c>
      <c r="O436" s="41" t="str">
        <f t="shared" ca="1" si="42"/>
        <v>C2</v>
      </c>
    </row>
    <row r="437" spans="1:15" s="62" customFormat="1" ht="30" customHeight="1" x14ac:dyDescent="0.25">
      <c r="A437" s="65" t="s">
        <v>91</v>
      </c>
      <c r="B437" s="68" t="s">
        <v>41</v>
      </c>
      <c r="C437" s="69" t="s">
        <v>93</v>
      </c>
      <c r="D437" s="66" t="s">
        <v>94</v>
      </c>
      <c r="E437" s="56"/>
      <c r="F437" s="57"/>
      <c r="G437" s="67"/>
      <c r="H437" s="58"/>
      <c r="I437" s="59"/>
      <c r="J437" s="38" t="str">
        <f t="shared" ca="1" si="39"/>
        <v>LOCKED</v>
      </c>
      <c r="K437" s="39" t="str">
        <f t="shared" si="43"/>
        <v>B118rl100 mm SidewalkSD-228A</v>
      </c>
      <c r="L437" s="40">
        <f>MATCH(K437,'[2]Pay Items'!$L$1:$L$643,0)</f>
        <v>174</v>
      </c>
      <c r="M437" s="41" t="str">
        <f t="shared" ca="1" si="40"/>
        <v>F0</v>
      </c>
      <c r="N437" s="41" t="str">
        <f t="shared" ca="1" si="41"/>
        <v>G</v>
      </c>
      <c r="O437" s="41" t="str">
        <f t="shared" ca="1" si="42"/>
        <v>C2</v>
      </c>
    </row>
    <row r="438" spans="1:15" s="62" customFormat="1" ht="30" customHeight="1" x14ac:dyDescent="0.25">
      <c r="A438" s="65" t="s">
        <v>95</v>
      </c>
      <c r="B438" s="74" t="s">
        <v>96</v>
      </c>
      <c r="C438" s="75" t="s">
        <v>97</v>
      </c>
      <c r="D438" s="66"/>
      <c r="E438" s="56" t="s">
        <v>33</v>
      </c>
      <c r="F438" s="57">
        <v>15</v>
      </c>
      <c r="G438" s="194"/>
      <c r="H438" s="58">
        <f>ROUND(G438*F438,2)</f>
        <v>0</v>
      </c>
      <c r="I438" s="76"/>
      <c r="J438" s="38" t="str">
        <f t="shared" ca="1" si="39"/>
        <v/>
      </c>
      <c r="K438" s="39" t="str">
        <f t="shared" si="43"/>
        <v>B119rlLess than 5 sq.m.m²</v>
      </c>
      <c r="L438" s="40">
        <f>MATCH(K438,'[2]Pay Items'!$L$1:$L$643,0)</f>
        <v>175</v>
      </c>
      <c r="M438" s="41" t="str">
        <f t="shared" ca="1" si="40"/>
        <v>F0</v>
      </c>
      <c r="N438" s="41" t="str">
        <f t="shared" ca="1" si="41"/>
        <v>C2</v>
      </c>
      <c r="O438" s="41" t="str">
        <f t="shared" ca="1" si="42"/>
        <v>C2</v>
      </c>
    </row>
    <row r="439" spans="1:15" s="62" customFormat="1" ht="30" customHeight="1" x14ac:dyDescent="0.25">
      <c r="A439" s="65" t="s">
        <v>98</v>
      </c>
      <c r="B439" s="74" t="s">
        <v>99</v>
      </c>
      <c r="C439" s="75" t="s">
        <v>100</v>
      </c>
      <c r="D439" s="66"/>
      <c r="E439" s="56" t="s">
        <v>33</v>
      </c>
      <c r="F439" s="57">
        <v>80</v>
      </c>
      <c r="G439" s="194"/>
      <c r="H439" s="58">
        <f>ROUND(G439*F439,2)</f>
        <v>0</v>
      </c>
      <c r="I439" s="59"/>
      <c r="J439" s="38" t="str">
        <f t="shared" ca="1" si="39"/>
        <v/>
      </c>
      <c r="K439" s="39" t="str">
        <f t="shared" si="43"/>
        <v>B120rl5 sq.m. to 20 sq.m.m²</v>
      </c>
      <c r="L439" s="40">
        <f>MATCH(K439,'[2]Pay Items'!$L$1:$L$643,0)</f>
        <v>176</v>
      </c>
      <c r="M439" s="41" t="str">
        <f t="shared" ca="1" si="40"/>
        <v>F0</v>
      </c>
      <c r="N439" s="41" t="str">
        <f t="shared" ca="1" si="41"/>
        <v>C2</v>
      </c>
      <c r="O439" s="41" t="str">
        <f t="shared" ca="1" si="42"/>
        <v>C2</v>
      </c>
    </row>
    <row r="440" spans="1:15" s="62" customFormat="1" ht="30" customHeight="1" x14ac:dyDescent="0.25">
      <c r="A440" s="65" t="s">
        <v>101</v>
      </c>
      <c r="B440" s="74" t="s">
        <v>102</v>
      </c>
      <c r="C440" s="75" t="s">
        <v>103</v>
      </c>
      <c r="D440" s="66" t="s">
        <v>23</v>
      </c>
      <c r="E440" s="56" t="s">
        <v>33</v>
      </c>
      <c r="F440" s="57">
        <v>200</v>
      </c>
      <c r="G440" s="194"/>
      <c r="H440" s="58">
        <f>ROUND(G440*F440,2)</f>
        <v>0</v>
      </c>
      <c r="I440" s="77"/>
      <c r="J440" s="38" t="str">
        <f t="shared" ca="1" si="39"/>
        <v/>
      </c>
      <c r="K440" s="39" t="str">
        <f t="shared" si="43"/>
        <v>B121rlGreater than 20 sq.m.m²</v>
      </c>
      <c r="L440" s="40">
        <f>MATCH(K440,'[2]Pay Items'!$L$1:$L$643,0)</f>
        <v>177</v>
      </c>
      <c r="M440" s="41" t="str">
        <f t="shared" ca="1" si="40"/>
        <v>F0</v>
      </c>
      <c r="N440" s="41" t="str">
        <f t="shared" ca="1" si="41"/>
        <v>C2</v>
      </c>
      <c r="O440" s="41" t="str">
        <f t="shared" ca="1" si="42"/>
        <v>C2</v>
      </c>
    </row>
    <row r="441" spans="1:15" s="62" customFormat="1" ht="30" customHeight="1" x14ac:dyDescent="0.25">
      <c r="A441" s="65" t="s">
        <v>297</v>
      </c>
      <c r="B441" s="68" t="s">
        <v>49</v>
      </c>
      <c r="C441" s="54" t="s">
        <v>298</v>
      </c>
      <c r="D441" s="66" t="s">
        <v>23</v>
      </c>
      <c r="E441" s="56"/>
      <c r="F441" s="57"/>
      <c r="G441" s="79"/>
      <c r="H441" s="79"/>
      <c r="I441" s="59"/>
      <c r="J441" s="38" t="str">
        <f t="shared" ca="1" si="39"/>
        <v>LOCKED</v>
      </c>
      <c r="K441" s="39" t="str">
        <f t="shared" si="43"/>
        <v>B121rlA150 mm Reinforced Sidewalk</v>
      </c>
      <c r="L441" s="40">
        <f>MATCH(K441,'[2]Pay Items'!$L$1:$L$643,0)</f>
        <v>178</v>
      </c>
      <c r="M441" s="41" t="str">
        <f t="shared" ca="1" si="40"/>
        <v>F0</v>
      </c>
      <c r="N441" s="41" t="str">
        <f t="shared" ca="1" si="41"/>
        <v>C2</v>
      </c>
      <c r="O441" s="41" t="str">
        <f t="shared" ca="1" si="42"/>
        <v>C2</v>
      </c>
    </row>
    <row r="442" spans="1:15" s="62" customFormat="1" ht="30" customHeight="1" x14ac:dyDescent="0.25">
      <c r="A442" s="65" t="s">
        <v>299</v>
      </c>
      <c r="B442" s="74" t="s">
        <v>96</v>
      </c>
      <c r="C442" s="69" t="s">
        <v>100</v>
      </c>
      <c r="D442" s="66"/>
      <c r="E442" s="56" t="s">
        <v>33</v>
      </c>
      <c r="F442" s="57">
        <v>105</v>
      </c>
      <c r="G442" s="194"/>
      <c r="H442" s="58">
        <f>ROUND(G442*F442,2)</f>
        <v>0</v>
      </c>
      <c r="I442" s="59"/>
      <c r="J442" s="38" t="str">
        <f t="shared" ca="1" si="39"/>
        <v/>
      </c>
      <c r="K442" s="39" t="str">
        <f t="shared" si="43"/>
        <v>B121rlC5 sq.m. to 20 sq.m.m²</v>
      </c>
      <c r="L442" s="40">
        <f>MATCH(K442,'[2]Pay Items'!$L$1:$L$643,0)</f>
        <v>180</v>
      </c>
      <c r="M442" s="41" t="str">
        <f t="shared" ca="1" si="40"/>
        <v>F0</v>
      </c>
      <c r="N442" s="41" t="str">
        <f t="shared" ca="1" si="41"/>
        <v>C2</v>
      </c>
      <c r="O442" s="41" t="str">
        <f t="shared" ca="1" si="42"/>
        <v>C2</v>
      </c>
    </row>
    <row r="443" spans="1:15" s="60" customFormat="1" ht="30" customHeight="1" x14ac:dyDescent="0.25">
      <c r="A443" s="65" t="s">
        <v>104</v>
      </c>
      <c r="B443" s="53" t="s">
        <v>543</v>
      </c>
      <c r="C443" s="54" t="s">
        <v>106</v>
      </c>
      <c r="D443" s="66" t="s">
        <v>90</v>
      </c>
      <c r="E443" s="56" t="s">
        <v>33</v>
      </c>
      <c r="F443" s="78">
        <v>2</v>
      </c>
      <c r="G443" s="194"/>
      <c r="H443" s="58">
        <f>ROUND(G443*F443,2)</f>
        <v>0</v>
      </c>
      <c r="I443" s="59"/>
      <c r="J443" s="38" t="str">
        <f t="shared" ca="1" si="39"/>
        <v/>
      </c>
      <c r="K443" s="39" t="str">
        <f t="shared" si="43"/>
        <v>B124Adjustment of Precast Sidewalk BlocksCW 3235-R9m²</v>
      </c>
      <c r="L443" s="40">
        <f>MATCH(K443,'[2]Pay Items'!$L$1:$L$643,0)</f>
        <v>184</v>
      </c>
      <c r="M443" s="41" t="str">
        <f t="shared" ca="1" si="40"/>
        <v>F0</v>
      </c>
      <c r="N443" s="41" t="str">
        <f t="shared" ca="1" si="41"/>
        <v>C2</v>
      </c>
      <c r="O443" s="41" t="str">
        <f t="shared" ca="1" si="42"/>
        <v>C2</v>
      </c>
    </row>
    <row r="444" spans="1:15" s="60" customFormat="1" ht="30" customHeight="1" x14ac:dyDescent="0.25">
      <c r="A444" s="65" t="s">
        <v>544</v>
      </c>
      <c r="B444" s="53" t="s">
        <v>545</v>
      </c>
      <c r="C444" s="54" t="s">
        <v>546</v>
      </c>
      <c r="D444" s="66" t="s">
        <v>110</v>
      </c>
      <c r="E444" s="56"/>
      <c r="F444" s="57"/>
      <c r="G444" s="67"/>
      <c r="H444" s="58"/>
      <c r="I444" s="59"/>
      <c r="J444" s="38" t="str">
        <f t="shared" ca="1" si="39"/>
        <v>LOCKED</v>
      </c>
      <c r="K444" s="39" t="str">
        <f t="shared" si="43"/>
        <v>B126rConcrete Curb RemovalCW 3240-R10</v>
      </c>
      <c r="L444" s="40">
        <f>MATCH(K444,'[2]Pay Items'!$L$1:$L$643,0)</f>
        <v>187</v>
      </c>
      <c r="M444" s="41" t="str">
        <f t="shared" ca="1" si="40"/>
        <v>F0</v>
      </c>
      <c r="N444" s="41" t="str">
        <f t="shared" ca="1" si="41"/>
        <v>G</v>
      </c>
      <c r="O444" s="41" t="str">
        <f t="shared" ca="1" si="42"/>
        <v>C2</v>
      </c>
    </row>
    <row r="445" spans="1:15" s="62" customFormat="1" ht="30" customHeight="1" x14ac:dyDescent="0.25">
      <c r="A445" s="65" t="s">
        <v>547</v>
      </c>
      <c r="B445" s="68" t="s">
        <v>41</v>
      </c>
      <c r="C445" s="69" t="s">
        <v>548</v>
      </c>
      <c r="D445" s="66" t="s">
        <v>23</v>
      </c>
      <c r="E445" s="56" t="s">
        <v>117</v>
      </c>
      <c r="F445" s="57">
        <v>735</v>
      </c>
      <c r="G445" s="194"/>
      <c r="H445" s="58">
        <f>ROUND(G445*F445,2)</f>
        <v>0</v>
      </c>
      <c r="I445" s="71"/>
      <c r="J445" s="38" t="str">
        <f t="shared" ca="1" si="39"/>
        <v/>
      </c>
      <c r="K445" s="39" t="str">
        <f t="shared" si="43"/>
        <v>B129rCurb and Gutterm</v>
      </c>
      <c r="L445" s="40">
        <f>MATCH(K445,'[2]Pay Items'!$L$1:$L$643,0)</f>
        <v>192</v>
      </c>
      <c r="M445" s="41" t="str">
        <f t="shared" ca="1" si="40"/>
        <v>F0</v>
      </c>
      <c r="N445" s="41" t="str">
        <f t="shared" ca="1" si="41"/>
        <v>C2</v>
      </c>
      <c r="O445" s="41" t="str">
        <f t="shared" ca="1" si="42"/>
        <v>C2</v>
      </c>
    </row>
    <row r="446" spans="1:15" s="62" customFormat="1" ht="30" customHeight="1" x14ac:dyDescent="0.25">
      <c r="A446" s="65" t="s">
        <v>130</v>
      </c>
      <c r="B446" s="53" t="s">
        <v>549</v>
      </c>
      <c r="C446" s="54" t="s">
        <v>132</v>
      </c>
      <c r="D446" s="66" t="s">
        <v>133</v>
      </c>
      <c r="E446" s="56" t="s">
        <v>33</v>
      </c>
      <c r="F446" s="57">
        <v>25</v>
      </c>
      <c r="G446" s="194"/>
      <c r="H446" s="58">
        <f>ROUND(G446*F446,2)</f>
        <v>0</v>
      </c>
      <c r="I446" s="59"/>
      <c r="J446" s="38" t="str">
        <f t="shared" ca="1" si="39"/>
        <v/>
      </c>
      <c r="K446" s="39" t="str">
        <f t="shared" si="43"/>
        <v>B189Regrading Existing Interlocking Paving StonesCW 3330-R5m²</v>
      </c>
      <c r="L446" s="40">
        <f>MATCH(K446,'[2]Pay Items'!$L$1:$L$643,0)</f>
        <v>301</v>
      </c>
      <c r="M446" s="41" t="str">
        <f t="shared" ca="1" si="40"/>
        <v>F0</v>
      </c>
      <c r="N446" s="41" t="str">
        <f t="shared" ca="1" si="41"/>
        <v>C2</v>
      </c>
      <c r="O446" s="41" t="str">
        <f t="shared" ca="1" si="42"/>
        <v>C2</v>
      </c>
    </row>
    <row r="447" spans="1:15" s="62" customFormat="1" ht="30" customHeight="1" x14ac:dyDescent="0.25">
      <c r="A447" s="65" t="s">
        <v>156</v>
      </c>
      <c r="B447" s="53" t="s">
        <v>550</v>
      </c>
      <c r="C447" s="54" t="s">
        <v>158</v>
      </c>
      <c r="D447" s="66" t="s">
        <v>159</v>
      </c>
      <c r="E447" s="56" t="s">
        <v>81</v>
      </c>
      <c r="F447" s="78">
        <v>8</v>
      </c>
      <c r="G447" s="194"/>
      <c r="H447" s="58">
        <f>ROUND(G447*F447,2)</f>
        <v>0</v>
      </c>
      <c r="I447" s="59"/>
      <c r="J447" s="38" t="str">
        <f t="shared" ca="1" si="39"/>
        <v/>
      </c>
      <c r="K447" s="39" t="str">
        <f t="shared" si="43"/>
        <v>B219Detectable Warning Surface TilesCW 3326-R3each</v>
      </c>
      <c r="L447" s="40">
        <f>MATCH(K447,'[2]Pay Items'!$L$1:$L$643,0)</f>
        <v>322</v>
      </c>
      <c r="M447" s="41" t="str">
        <f t="shared" ca="1" si="40"/>
        <v>F0</v>
      </c>
      <c r="N447" s="41" t="str">
        <f t="shared" ca="1" si="41"/>
        <v>C2</v>
      </c>
      <c r="O447" s="41" t="str">
        <f t="shared" ca="1" si="42"/>
        <v>C2</v>
      </c>
    </row>
    <row r="448" spans="1:15" ht="40.200000000000003" customHeight="1" x14ac:dyDescent="0.25">
      <c r="A448" s="34"/>
      <c r="B448" s="81"/>
      <c r="C448" s="63" t="s">
        <v>446</v>
      </c>
      <c r="D448" s="49"/>
      <c r="E448" s="50"/>
      <c r="F448" s="50"/>
      <c r="G448" s="34"/>
      <c r="H448" s="51"/>
      <c r="J448" s="38" t="str">
        <f t="shared" ca="1" si="39"/>
        <v>LOCKED</v>
      </c>
      <c r="K448" s="39" t="str">
        <f t="shared" si="43"/>
        <v>ROADWORKS - NEW CONSTRUCTION</v>
      </c>
      <c r="L448" s="46" t="e">
        <f>MATCH(K448,'[2]Pay Items'!$L$1:$L$643,0)</f>
        <v>#N/A</v>
      </c>
      <c r="M448" s="41" t="str">
        <f t="shared" ca="1" si="40"/>
        <v>G</v>
      </c>
      <c r="N448" s="41" t="str">
        <f t="shared" ca="1" si="41"/>
        <v>C2</v>
      </c>
      <c r="O448" s="41" t="str">
        <f t="shared" ca="1" si="42"/>
        <v>C2</v>
      </c>
    </row>
    <row r="449" spans="1:16" s="60" customFormat="1" ht="30" customHeight="1" x14ac:dyDescent="0.25">
      <c r="A449" s="61" t="s">
        <v>447</v>
      </c>
      <c r="B449" s="53" t="s">
        <v>551</v>
      </c>
      <c r="C449" s="54" t="s">
        <v>449</v>
      </c>
      <c r="D449" s="66" t="s">
        <v>450</v>
      </c>
      <c r="E449" s="56"/>
      <c r="F449" s="78"/>
      <c r="G449" s="67"/>
      <c r="H449" s="83"/>
      <c r="I449" s="59"/>
      <c r="J449" s="38" t="str">
        <f t="shared" ca="1" si="39"/>
        <v>LOCKED</v>
      </c>
      <c r="K449" s="39" t="str">
        <f t="shared" si="43"/>
        <v>C001Concrete Pavements, Median Slabs, Bull-noses, and Safety MediansCW 3310-R17</v>
      </c>
      <c r="L449" s="40">
        <f>MATCH(K449,'[2]Pay Items'!$L$1:$L$643,0)</f>
        <v>325</v>
      </c>
      <c r="M449" s="41" t="str">
        <f t="shared" ca="1" si="40"/>
        <v>F0</v>
      </c>
      <c r="N449" s="41" t="str">
        <f t="shared" ca="1" si="41"/>
        <v>G</v>
      </c>
      <c r="O449" s="41" t="str">
        <f t="shared" ca="1" si="42"/>
        <v>C2</v>
      </c>
    </row>
    <row r="450" spans="1:16" s="60" customFormat="1" ht="30" customHeight="1" x14ac:dyDescent="0.25">
      <c r="A450" s="61" t="s">
        <v>451</v>
      </c>
      <c r="B450" s="68" t="s">
        <v>41</v>
      </c>
      <c r="C450" s="69" t="s">
        <v>552</v>
      </c>
      <c r="D450" s="66" t="s">
        <v>23</v>
      </c>
      <c r="E450" s="56" t="s">
        <v>33</v>
      </c>
      <c r="F450" s="78">
        <v>385</v>
      </c>
      <c r="G450" s="194"/>
      <c r="H450" s="58">
        <f>ROUND(G450*F450,2)</f>
        <v>0</v>
      </c>
      <c r="I450" s="59" t="s">
        <v>453</v>
      </c>
      <c r="J450" s="38" t="str">
        <f t="shared" ca="1" si="39"/>
        <v/>
      </c>
      <c r="K450" s="39" t="str">
        <f t="shared" si="43"/>
        <v>C011Construction of 150 mm Concrete Pavement (Reinforced)m²</v>
      </c>
      <c r="L450" s="40">
        <f>MATCH(K450,'[2]Pay Items'!$L$1:$L$643,0)</f>
        <v>335</v>
      </c>
      <c r="M450" s="41" t="str">
        <f t="shared" ca="1" si="40"/>
        <v>F0</v>
      </c>
      <c r="N450" s="41" t="str">
        <f t="shared" ca="1" si="41"/>
        <v>C2</v>
      </c>
      <c r="O450" s="41" t="str">
        <f t="shared" ca="1" si="42"/>
        <v>C2</v>
      </c>
    </row>
    <row r="451" spans="1:16" s="155" customFormat="1" ht="30" customHeight="1" x14ac:dyDescent="0.25">
      <c r="A451" s="84" t="s">
        <v>553</v>
      </c>
      <c r="B451" s="115" t="s">
        <v>49</v>
      </c>
      <c r="C451" s="116" t="s">
        <v>554</v>
      </c>
      <c r="D451" s="109" t="s">
        <v>555</v>
      </c>
      <c r="E451" s="110" t="s">
        <v>33</v>
      </c>
      <c r="F451" s="117">
        <v>20</v>
      </c>
      <c r="G451" s="195"/>
      <c r="H451" s="118">
        <f>ROUND(G451*F451,2)</f>
        <v>0</v>
      </c>
      <c r="I451" s="153"/>
      <c r="J451" s="38" t="str">
        <f t="shared" ca="1" si="39"/>
        <v/>
      </c>
      <c r="K451" s="39" t="str">
        <f t="shared" si="43"/>
        <v>C014Construction of Concrete Median SlabsSD-227Am²</v>
      </c>
      <c r="L451" s="40">
        <f>MATCH(K451,'[2]Pay Items'!$L$1:$L$643,0)</f>
        <v>338</v>
      </c>
      <c r="M451" s="41" t="str">
        <f t="shared" ca="1" si="40"/>
        <v>F0</v>
      </c>
      <c r="N451" s="41" t="str">
        <f t="shared" ca="1" si="41"/>
        <v>C2</v>
      </c>
      <c r="O451" s="41" t="str">
        <f t="shared" ca="1" si="42"/>
        <v>C2</v>
      </c>
      <c r="P451" s="154" t="str">
        <f ca="1">CELL("format",$H451)</f>
        <v>C2</v>
      </c>
    </row>
    <row r="452" spans="1:16" s="60" customFormat="1" ht="30" customHeight="1" x14ac:dyDescent="0.25">
      <c r="A452" s="61" t="s">
        <v>455</v>
      </c>
      <c r="B452" s="53" t="s">
        <v>556</v>
      </c>
      <c r="C452" s="54" t="s">
        <v>457</v>
      </c>
      <c r="D452" s="66" t="s">
        <v>450</v>
      </c>
      <c r="E452" s="56"/>
      <c r="F452" s="78"/>
      <c r="G452" s="67"/>
      <c r="H452" s="83"/>
      <c r="I452" s="59"/>
      <c r="J452" s="38" t="str">
        <f t="shared" ca="1" si="39"/>
        <v>LOCKED</v>
      </c>
      <c r="K452" s="39" t="str">
        <f t="shared" si="43"/>
        <v>C032Concrete Curbs, Curb and Gutter, and Splash StripsCW 3310-R17</v>
      </c>
      <c r="L452" s="40">
        <f>MATCH(K452,'[2]Pay Items'!$L$1:$L$643,0)</f>
        <v>370</v>
      </c>
      <c r="M452" s="41" t="str">
        <f t="shared" ca="1" si="40"/>
        <v>F0</v>
      </c>
      <c r="N452" s="41" t="str">
        <f t="shared" ca="1" si="41"/>
        <v>G</v>
      </c>
      <c r="O452" s="41" t="str">
        <f t="shared" ca="1" si="42"/>
        <v>C2</v>
      </c>
    </row>
    <row r="453" spans="1:16" s="156" customFormat="1" ht="30" customHeight="1" x14ac:dyDescent="0.25">
      <c r="A453" s="84" t="s">
        <v>557</v>
      </c>
      <c r="B453" s="115" t="s">
        <v>41</v>
      </c>
      <c r="C453" s="116" t="s">
        <v>558</v>
      </c>
      <c r="D453" s="109" t="s">
        <v>125</v>
      </c>
      <c r="E453" s="110" t="s">
        <v>117</v>
      </c>
      <c r="F453" s="134">
        <v>40</v>
      </c>
      <c r="G453" s="195"/>
      <c r="H453" s="118">
        <f t="shared" ref="H453:H459" si="44">ROUND(G453*F453,2)</f>
        <v>0</v>
      </c>
      <c r="I453" s="153" t="s">
        <v>559</v>
      </c>
      <c r="J453" s="38" t="str">
        <f t="shared" ca="1" si="39"/>
        <v/>
      </c>
      <c r="K453" s="39" t="str">
        <f t="shared" si="43"/>
        <v>C037Construction of Modified Barrier (150 mm ht, Integral)SD-203Bm</v>
      </c>
      <c r="L453" s="40">
        <f>MATCH(K453,'[2]Pay Items'!$L$1:$L$643,0)</f>
        <v>384</v>
      </c>
      <c r="M453" s="41" t="str">
        <f t="shared" ca="1" si="40"/>
        <v>F0</v>
      </c>
      <c r="N453" s="41" t="str">
        <f t="shared" ca="1" si="41"/>
        <v>C2</v>
      </c>
      <c r="O453" s="41" t="str">
        <f t="shared" ca="1" si="42"/>
        <v>C2</v>
      </c>
      <c r="P453" s="154" t="str">
        <f ca="1">CELL("format",$H453)</f>
        <v>C2</v>
      </c>
    </row>
    <row r="454" spans="1:16" s="60" customFormat="1" ht="52.8" customHeight="1" x14ac:dyDescent="0.25">
      <c r="A454" s="61" t="s">
        <v>560</v>
      </c>
      <c r="B454" s="68" t="s">
        <v>49</v>
      </c>
      <c r="C454" s="69" t="s">
        <v>561</v>
      </c>
      <c r="D454" s="66" t="s">
        <v>562</v>
      </c>
      <c r="E454" s="56" t="s">
        <v>117</v>
      </c>
      <c r="F454" s="78">
        <v>600</v>
      </c>
      <c r="G454" s="194"/>
      <c r="H454" s="58">
        <f t="shared" si="44"/>
        <v>0</v>
      </c>
      <c r="I454" s="59" t="s">
        <v>461</v>
      </c>
      <c r="J454" s="38" t="str">
        <f t="shared" ref="J454:J519" ca="1" si="45">IF(CELL("protect",$G454)=1, "LOCKED", "")</f>
        <v/>
      </c>
      <c r="K454" s="39" t="str">
        <f t="shared" si="43"/>
        <v>C038Construction of Curb and Gutter (180 mm ht, Barrier, Integral, 600 mm width, 150 mm Plain Concrete Pavement) - Slip Form PavingSD-200m</v>
      </c>
      <c r="L454" s="46" t="e">
        <f>MATCH(K454,'[2]Pay Items'!$L$1:$L$643,0)</f>
        <v>#N/A</v>
      </c>
      <c r="M454" s="41" t="str">
        <f t="shared" ref="M454:M519" ca="1" si="46">CELL("format",$F454)</f>
        <v>F0</v>
      </c>
      <c r="N454" s="41" t="str">
        <f t="shared" ref="N454:N519" ca="1" si="47">CELL("format",$G454)</f>
        <v>C2</v>
      </c>
      <c r="O454" s="41" t="str">
        <f t="shared" ref="O454:P519" ca="1" si="48">CELL("format",$H454)</f>
        <v>C2</v>
      </c>
    </row>
    <row r="455" spans="1:16" s="121" customFormat="1" ht="52.2" customHeight="1" x14ac:dyDescent="0.25">
      <c r="A455" s="84" t="s">
        <v>563</v>
      </c>
      <c r="B455" s="115" t="s">
        <v>52</v>
      </c>
      <c r="C455" s="116" t="s">
        <v>564</v>
      </c>
      <c r="D455" s="109" t="s">
        <v>565</v>
      </c>
      <c r="E455" s="110" t="s">
        <v>117</v>
      </c>
      <c r="F455" s="117">
        <v>35</v>
      </c>
      <c r="G455" s="195"/>
      <c r="H455" s="118">
        <f t="shared" si="44"/>
        <v>0</v>
      </c>
      <c r="I455" s="92" t="s">
        <v>566</v>
      </c>
      <c r="J455" s="38" t="str">
        <f t="shared" ca="1" si="45"/>
        <v/>
      </c>
      <c r="K455" s="39" t="str">
        <f t="shared" ref="K455:K520" si="49">CLEAN(CONCATENATE(TRIM($A455),TRIM($C455),IF(LEFT($D455)&lt;&gt;"E",TRIM($D455),),TRIM($E455)))</f>
        <v>C039Construction of Curb and Gutter (180 mm ht, Modified Barrier, Integral, 600 mm width, 150 mm Plain Concrete Pavement)SD-200 SD-203Bm</v>
      </c>
      <c r="L455" s="40">
        <f>MATCH(K455,'[2]Pay Items'!$L$1:$L$643,0)</f>
        <v>390</v>
      </c>
      <c r="M455" s="41" t="str">
        <f t="shared" ca="1" si="46"/>
        <v>F0</v>
      </c>
      <c r="N455" s="41" t="str">
        <f t="shared" ca="1" si="47"/>
        <v>C2</v>
      </c>
      <c r="O455" s="41" t="str">
        <f t="shared" ca="1" si="48"/>
        <v>C2</v>
      </c>
      <c r="P455" s="93" t="str">
        <f ca="1">CELL("format",$H455)</f>
        <v>C2</v>
      </c>
    </row>
    <row r="456" spans="1:16" s="60" customFormat="1" ht="52.2" customHeight="1" x14ac:dyDescent="0.25">
      <c r="A456" s="61" t="s">
        <v>567</v>
      </c>
      <c r="B456" s="68" t="s">
        <v>55</v>
      </c>
      <c r="C456" s="69" t="s">
        <v>568</v>
      </c>
      <c r="D456" s="66" t="s">
        <v>569</v>
      </c>
      <c r="E456" s="56" t="s">
        <v>117</v>
      </c>
      <c r="F456" s="78">
        <v>70</v>
      </c>
      <c r="G456" s="194"/>
      <c r="H456" s="58">
        <f t="shared" si="44"/>
        <v>0</v>
      </c>
      <c r="I456" s="59" t="s">
        <v>461</v>
      </c>
      <c r="J456" s="38" t="str">
        <f t="shared" ca="1" si="45"/>
        <v/>
      </c>
      <c r="K456" s="39" t="str">
        <f t="shared" si="49"/>
        <v>C040Construction of Curb and Gutter (40 mm ht, Lip Curb, Integral, 600 mm width, 150 mm Plain Concrete Pavement) - Slip Form PavingSD-200 SD-202Bm</v>
      </c>
      <c r="L456" s="46" t="e">
        <f>MATCH(K456,'[2]Pay Items'!$L$1:$L$643,0)</f>
        <v>#N/A</v>
      </c>
      <c r="M456" s="41" t="str">
        <f t="shared" ca="1" si="46"/>
        <v>F0</v>
      </c>
      <c r="N456" s="41" t="str">
        <f t="shared" ca="1" si="47"/>
        <v>C2</v>
      </c>
      <c r="O456" s="41" t="str">
        <f t="shared" ca="1" si="48"/>
        <v>C2</v>
      </c>
    </row>
    <row r="457" spans="1:16" s="155" customFormat="1" ht="53.4" customHeight="1" x14ac:dyDescent="0.25">
      <c r="A457" s="84" t="s">
        <v>570</v>
      </c>
      <c r="B457" s="115" t="s">
        <v>202</v>
      </c>
      <c r="C457" s="116" t="s">
        <v>571</v>
      </c>
      <c r="D457" s="109" t="s">
        <v>572</v>
      </c>
      <c r="E457" s="110" t="s">
        <v>117</v>
      </c>
      <c r="F457" s="117">
        <v>25</v>
      </c>
      <c r="G457" s="195"/>
      <c r="H457" s="118">
        <f t="shared" si="44"/>
        <v>0</v>
      </c>
      <c r="I457" s="157" t="s">
        <v>573</v>
      </c>
      <c r="J457" s="38" t="str">
        <f t="shared" ca="1" si="45"/>
        <v/>
      </c>
      <c r="K457" s="39" t="str">
        <f t="shared" si="49"/>
        <v>C041Construction of Curb and Gutter (8-12 mm ht, Curb Ramp, Integral, 600 mm width, 150 mm Plain Concrete Pavement)SD-200 SD-229Em</v>
      </c>
      <c r="L457" s="40">
        <f>MATCH(K457,'[2]Pay Items'!$L$1:$L$643,0)</f>
        <v>392</v>
      </c>
      <c r="M457" s="41" t="str">
        <f t="shared" ca="1" si="46"/>
        <v>F0</v>
      </c>
      <c r="N457" s="41" t="str">
        <f t="shared" ca="1" si="47"/>
        <v>C2</v>
      </c>
      <c r="O457" s="41" t="str">
        <f t="shared" ca="1" si="48"/>
        <v>C2</v>
      </c>
      <c r="P457" s="154" t="str">
        <f ca="1">CELL("format",$H457)</f>
        <v>C2</v>
      </c>
    </row>
    <row r="458" spans="1:16" s="94" customFormat="1" ht="30" customHeight="1" x14ac:dyDescent="0.25">
      <c r="A458" s="84" t="s">
        <v>464</v>
      </c>
      <c r="B458" s="115" t="s">
        <v>205</v>
      </c>
      <c r="C458" s="116" t="s">
        <v>465</v>
      </c>
      <c r="D458" s="109" t="s">
        <v>466</v>
      </c>
      <c r="E458" s="110" t="s">
        <v>117</v>
      </c>
      <c r="F458" s="134">
        <v>15</v>
      </c>
      <c r="G458" s="195"/>
      <c r="H458" s="118">
        <f t="shared" si="44"/>
        <v>0</v>
      </c>
      <c r="I458" s="158" t="s">
        <v>467</v>
      </c>
      <c r="J458" s="38" t="str">
        <f t="shared" ca="1" si="45"/>
        <v/>
      </c>
      <c r="K458" s="39" t="str">
        <f t="shared" si="49"/>
        <v>C046AConstruction of Curb Ramp (8-12 mm ht, Monolithic)SD-229Cm</v>
      </c>
      <c r="L458" s="40">
        <f>MATCH(K458,'[2]Pay Items'!$L$1:$L$643,0)</f>
        <v>399</v>
      </c>
      <c r="M458" s="41" t="str">
        <f t="shared" ca="1" si="46"/>
        <v>F0</v>
      </c>
      <c r="N458" s="41" t="str">
        <f t="shared" ca="1" si="47"/>
        <v>C2</v>
      </c>
      <c r="O458" s="41" t="str">
        <f t="shared" ca="1" si="48"/>
        <v>C2</v>
      </c>
      <c r="P458" s="93" t="str">
        <f ca="1">CELL("format",$H458)</f>
        <v>C2</v>
      </c>
    </row>
    <row r="459" spans="1:16" s="155" customFormat="1" ht="30" customHeight="1" x14ac:dyDescent="0.25">
      <c r="A459" s="84" t="s">
        <v>574</v>
      </c>
      <c r="B459" s="107" t="s">
        <v>575</v>
      </c>
      <c r="C459" s="120" t="s">
        <v>576</v>
      </c>
      <c r="D459" s="109" t="s">
        <v>577</v>
      </c>
      <c r="E459" s="110" t="s">
        <v>33</v>
      </c>
      <c r="F459" s="117">
        <v>5</v>
      </c>
      <c r="G459" s="195"/>
      <c r="H459" s="118">
        <f t="shared" si="44"/>
        <v>0</v>
      </c>
      <c r="I459" s="153"/>
      <c r="J459" s="38" t="str">
        <f t="shared" ca="1" si="45"/>
        <v/>
      </c>
      <c r="K459" s="39" t="str">
        <f t="shared" si="49"/>
        <v>C051100 mm Concrete SidewalkCW 3325-R5m²</v>
      </c>
      <c r="L459" s="40">
        <f>MATCH(K459,'[2]Pay Items'!$L$1:$L$643,0)</f>
        <v>407</v>
      </c>
      <c r="M459" s="41" t="str">
        <f t="shared" ca="1" si="46"/>
        <v>F0</v>
      </c>
      <c r="N459" s="41" t="str">
        <f t="shared" ca="1" si="47"/>
        <v>C2</v>
      </c>
      <c r="O459" s="41" t="str">
        <f t="shared" ca="1" si="48"/>
        <v>C2</v>
      </c>
      <c r="P459" s="154" t="str">
        <f ca="1">CELL("format",$H459)</f>
        <v>C2</v>
      </c>
    </row>
    <row r="460" spans="1:16" s="62" customFormat="1" ht="30" customHeight="1" x14ac:dyDescent="0.25">
      <c r="A460" s="61" t="s">
        <v>468</v>
      </c>
      <c r="B460" s="53" t="s">
        <v>578</v>
      </c>
      <c r="C460" s="54" t="s">
        <v>470</v>
      </c>
      <c r="D460" s="66" t="s">
        <v>137</v>
      </c>
      <c r="E460" s="80"/>
      <c r="F460" s="57"/>
      <c r="G460" s="67"/>
      <c r="H460" s="83"/>
      <c r="I460" s="59"/>
      <c r="J460" s="38" t="str">
        <f t="shared" ca="1" si="45"/>
        <v>LOCKED</v>
      </c>
      <c r="K460" s="39" t="str">
        <f t="shared" si="49"/>
        <v>C055Construction of Asphaltic Concrete PavementsCW 3410-R11</v>
      </c>
      <c r="L460" s="40">
        <f>MATCH(K460,'[2]Pay Items'!$L$1:$L$643,0)</f>
        <v>412</v>
      </c>
      <c r="M460" s="41" t="str">
        <f t="shared" ca="1" si="46"/>
        <v>F0</v>
      </c>
      <c r="N460" s="41" t="str">
        <f t="shared" ca="1" si="47"/>
        <v>G</v>
      </c>
      <c r="O460" s="41" t="str">
        <f t="shared" ca="1" si="48"/>
        <v>C2</v>
      </c>
    </row>
    <row r="461" spans="1:16" s="62" customFormat="1" ht="30" customHeight="1" x14ac:dyDescent="0.25">
      <c r="A461" s="61" t="s">
        <v>471</v>
      </c>
      <c r="B461" s="68" t="s">
        <v>41</v>
      </c>
      <c r="C461" s="69" t="s">
        <v>139</v>
      </c>
      <c r="D461" s="66"/>
      <c r="E461" s="56"/>
      <c r="F461" s="57"/>
      <c r="G461" s="67"/>
      <c r="H461" s="83"/>
      <c r="I461" s="59"/>
      <c r="J461" s="38" t="str">
        <f t="shared" ca="1" si="45"/>
        <v>LOCKED</v>
      </c>
      <c r="K461" s="39" t="str">
        <f t="shared" si="49"/>
        <v>C056Main Line Paving</v>
      </c>
      <c r="L461" s="40">
        <f>MATCH(K461,'[2]Pay Items'!$L$1:$L$643,0)</f>
        <v>413</v>
      </c>
      <c r="M461" s="41" t="str">
        <f t="shared" ca="1" si="46"/>
        <v>F0</v>
      </c>
      <c r="N461" s="41" t="str">
        <f t="shared" ca="1" si="47"/>
        <v>G</v>
      </c>
      <c r="O461" s="41" t="str">
        <f t="shared" ca="1" si="48"/>
        <v>C2</v>
      </c>
    </row>
    <row r="462" spans="1:16" s="62" customFormat="1" ht="30" customHeight="1" x14ac:dyDescent="0.25">
      <c r="A462" s="61" t="s">
        <v>472</v>
      </c>
      <c r="B462" s="74" t="s">
        <v>96</v>
      </c>
      <c r="C462" s="75" t="s">
        <v>141</v>
      </c>
      <c r="D462" s="66"/>
      <c r="E462" s="56" t="s">
        <v>142</v>
      </c>
      <c r="F462" s="57">
        <v>550</v>
      </c>
      <c r="G462" s="194"/>
      <c r="H462" s="58">
        <f>ROUND(G462*F462,2)</f>
        <v>0</v>
      </c>
      <c r="I462" s="59"/>
      <c r="J462" s="38" t="str">
        <f t="shared" ca="1" si="45"/>
        <v/>
      </c>
      <c r="K462" s="39" t="str">
        <f t="shared" si="49"/>
        <v>C058Type IAtonne</v>
      </c>
      <c r="L462" s="40">
        <f>MATCH(K462,'[2]Pay Items'!$L$1:$L$643,0)</f>
        <v>414</v>
      </c>
      <c r="M462" s="41" t="str">
        <f t="shared" ca="1" si="46"/>
        <v>F0</v>
      </c>
      <c r="N462" s="41" t="str">
        <f t="shared" ca="1" si="47"/>
        <v>C2</v>
      </c>
      <c r="O462" s="41" t="str">
        <f t="shared" ca="1" si="48"/>
        <v>C2</v>
      </c>
    </row>
    <row r="463" spans="1:16" s="62" customFormat="1" ht="30" customHeight="1" x14ac:dyDescent="0.25">
      <c r="A463" s="61" t="s">
        <v>473</v>
      </c>
      <c r="B463" s="68" t="s">
        <v>49</v>
      </c>
      <c r="C463" s="69" t="s">
        <v>144</v>
      </c>
      <c r="D463" s="66"/>
      <c r="E463" s="56"/>
      <c r="F463" s="57"/>
      <c r="G463" s="67"/>
      <c r="H463" s="83"/>
      <c r="I463" s="59"/>
      <c r="J463" s="38" t="str">
        <f t="shared" ca="1" si="45"/>
        <v>LOCKED</v>
      </c>
      <c r="K463" s="39" t="str">
        <f t="shared" si="49"/>
        <v>C059Tie-ins and Approaches</v>
      </c>
      <c r="L463" s="40">
        <f>MATCH(K463,'[2]Pay Items'!$L$1:$L$643,0)</f>
        <v>416</v>
      </c>
      <c r="M463" s="41" t="str">
        <f t="shared" ca="1" si="46"/>
        <v>F0</v>
      </c>
      <c r="N463" s="41" t="str">
        <f t="shared" ca="1" si="47"/>
        <v>G</v>
      </c>
      <c r="O463" s="41" t="str">
        <f t="shared" ca="1" si="48"/>
        <v>C2</v>
      </c>
    </row>
    <row r="464" spans="1:16" s="62" customFormat="1" ht="30" customHeight="1" x14ac:dyDescent="0.25">
      <c r="A464" s="61" t="s">
        <v>474</v>
      </c>
      <c r="B464" s="74" t="s">
        <v>96</v>
      </c>
      <c r="C464" s="75" t="s">
        <v>141</v>
      </c>
      <c r="D464" s="66"/>
      <c r="E464" s="56" t="s">
        <v>142</v>
      </c>
      <c r="F464" s="57">
        <v>35</v>
      </c>
      <c r="G464" s="194"/>
      <c r="H464" s="58">
        <f>ROUND(G464*F464,2)</f>
        <v>0</v>
      </c>
      <c r="I464" s="59"/>
      <c r="J464" s="38" t="str">
        <f t="shared" ca="1" si="45"/>
        <v/>
      </c>
      <c r="K464" s="39" t="str">
        <f t="shared" si="49"/>
        <v>C060Type IAtonne</v>
      </c>
      <c r="L464" s="40">
        <f>MATCH(K464,'[2]Pay Items'!$L$1:$L$643,0)</f>
        <v>417</v>
      </c>
      <c r="M464" s="41" t="str">
        <f t="shared" ca="1" si="46"/>
        <v>F0</v>
      </c>
      <c r="N464" s="41" t="str">
        <f t="shared" ca="1" si="47"/>
        <v>C2</v>
      </c>
      <c r="O464" s="41" t="str">
        <f t="shared" ca="1" si="48"/>
        <v>C2</v>
      </c>
    </row>
    <row r="465" spans="1:16" ht="40.200000000000003" customHeight="1" x14ac:dyDescent="0.25">
      <c r="A465" s="34"/>
      <c r="B465" s="81"/>
      <c r="C465" s="63" t="s">
        <v>160</v>
      </c>
      <c r="D465" s="49"/>
      <c r="E465" s="82"/>
      <c r="F465" s="50"/>
      <c r="G465" s="34"/>
      <c r="H465" s="51"/>
      <c r="J465" s="38" t="str">
        <f t="shared" ca="1" si="45"/>
        <v>LOCKED</v>
      </c>
      <c r="K465" s="39" t="str">
        <f t="shared" si="49"/>
        <v>JOINT AND CRACK SEALING</v>
      </c>
      <c r="L465" s="40">
        <f>MATCH(K465,'[2]Pay Items'!$L$1:$L$643,0)</f>
        <v>423</v>
      </c>
      <c r="M465" s="41" t="str">
        <f t="shared" ca="1" si="46"/>
        <v>G</v>
      </c>
      <c r="N465" s="41" t="str">
        <f t="shared" ca="1" si="47"/>
        <v>C2</v>
      </c>
      <c r="O465" s="41" t="str">
        <f t="shared" ca="1" si="48"/>
        <v>C2</v>
      </c>
    </row>
    <row r="466" spans="1:16" s="60" customFormat="1" ht="30" customHeight="1" x14ac:dyDescent="0.25">
      <c r="A466" s="61" t="s">
        <v>161</v>
      </c>
      <c r="B466" s="53" t="s">
        <v>579</v>
      </c>
      <c r="C466" s="54" t="s">
        <v>163</v>
      </c>
      <c r="D466" s="66" t="s">
        <v>164</v>
      </c>
      <c r="E466" s="56" t="s">
        <v>117</v>
      </c>
      <c r="F466" s="78">
        <v>300</v>
      </c>
      <c r="G466" s="194"/>
      <c r="H466" s="58">
        <f>ROUND(G466*F466,2)</f>
        <v>0</v>
      </c>
      <c r="I466" s="59"/>
      <c r="J466" s="38" t="str">
        <f t="shared" ca="1" si="45"/>
        <v/>
      </c>
      <c r="K466" s="39" t="str">
        <f t="shared" si="49"/>
        <v>D006Reflective Crack MaintenanceCW 3250-R7m</v>
      </c>
      <c r="L466" s="40">
        <f>MATCH(K466,'[2]Pay Items'!$L$1:$L$643,0)</f>
        <v>429</v>
      </c>
      <c r="M466" s="41" t="str">
        <f t="shared" ca="1" si="46"/>
        <v>F0</v>
      </c>
      <c r="N466" s="41" t="str">
        <f t="shared" ca="1" si="47"/>
        <v>C2</v>
      </c>
      <c r="O466" s="41" t="str">
        <f t="shared" ca="1" si="48"/>
        <v>C2</v>
      </c>
    </row>
    <row r="467" spans="1:16" ht="40.200000000000003" customHeight="1" x14ac:dyDescent="0.25">
      <c r="A467" s="34"/>
      <c r="B467" s="81"/>
      <c r="C467" s="63" t="s">
        <v>165</v>
      </c>
      <c r="D467" s="49"/>
      <c r="E467" s="82"/>
      <c r="F467" s="50"/>
      <c r="G467" s="34"/>
      <c r="H467" s="51"/>
      <c r="J467" s="38" t="str">
        <f t="shared" ca="1" si="45"/>
        <v>LOCKED</v>
      </c>
      <c r="K467" s="39" t="str">
        <f t="shared" si="49"/>
        <v>ASSOCIATED DRAINAGE AND UNDERGROUND WORKS</v>
      </c>
      <c r="L467" s="40">
        <f>MATCH(K467,'[2]Pay Items'!$L$1:$L$643,0)</f>
        <v>431</v>
      </c>
      <c r="M467" s="41" t="str">
        <f t="shared" ca="1" si="46"/>
        <v>G</v>
      </c>
      <c r="N467" s="41" t="str">
        <f t="shared" ca="1" si="47"/>
        <v>C2</v>
      </c>
      <c r="O467" s="41" t="str">
        <f t="shared" ca="1" si="48"/>
        <v>C2</v>
      </c>
    </row>
    <row r="468" spans="1:16" s="60" customFormat="1" ht="30" customHeight="1" x14ac:dyDescent="0.25">
      <c r="A468" s="61" t="s">
        <v>478</v>
      </c>
      <c r="B468" s="53" t="s">
        <v>580</v>
      </c>
      <c r="C468" s="54" t="s">
        <v>480</v>
      </c>
      <c r="D468" s="66" t="s">
        <v>169</v>
      </c>
      <c r="E468" s="56"/>
      <c r="F468" s="78"/>
      <c r="G468" s="67"/>
      <c r="H468" s="83"/>
      <c r="I468" s="59"/>
      <c r="J468" s="38" t="str">
        <f t="shared" ca="1" si="45"/>
        <v>LOCKED</v>
      </c>
      <c r="K468" s="39" t="str">
        <f t="shared" si="49"/>
        <v>E003Catch BasinCW 2130-R12</v>
      </c>
      <c r="L468" s="40">
        <f>MATCH(K468,'[2]Pay Items'!$L$1:$L$643,0)</f>
        <v>434</v>
      </c>
      <c r="M468" s="41" t="str">
        <f t="shared" ca="1" si="46"/>
        <v>F0</v>
      </c>
      <c r="N468" s="41" t="str">
        <f t="shared" ca="1" si="47"/>
        <v>G</v>
      </c>
      <c r="O468" s="41" t="str">
        <f t="shared" ca="1" si="48"/>
        <v>C2</v>
      </c>
    </row>
    <row r="469" spans="1:16" s="60" customFormat="1" ht="30" customHeight="1" x14ac:dyDescent="0.25">
      <c r="A469" s="61" t="s">
        <v>481</v>
      </c>
      <c r="B469" s="68" t="s">
        <v>41</v>
      </c>
      <c r="C469" s="69" t="s">
        <v>482</v>
      </c>
      <c r="D469" s="66"/>
      <c r="E469" s="56" t="s">
        <v>81</v>
      </c>
      <c r="F469" s="78">
        <v>6</v>
      </c>
      <c r="G469" s="194"/>
      <c r="H469" s="58">
        <f>ROUND(G469*F469,2)</f>
        <v>0</v>
      </c>
      <c r="I469" s="59"/>
      <c r="J469" s="38" t="str">
        <f t="shared" ca="1" si="45"/>
        <v/>
      </c>
      <c r="K469" s="39" t="str">
        <f t="shared" si="49"/>
        <v>E004ASD-024, 1800 mm deepeach</v>
      </c>
      <c r="L469" s="40">
        <f>MATCH(K469,'[2]Pay Items'!$L$1:$L$643,0)</f>
        <v>436</v>
      </c>
      <c r="M469" s="41" t="str">
        <f t="shared" ca="1" si="46"/>
        <v>F0</v>
      </c>
      <c r="N469" s="41" t="str">
        <f t="shared" ca="1" si="47"/>
        <v>C2</v>
      </c>
      <c r="O469" s="41" t="str">
        <f t="shared" ca="1" si="48"/>
        <v>C2</v>
      </c>
    </row>
    <row r="470" spans="1:16" s="121" customFormat="1" ht="30" customHeight="1" x14ac:dyDescent="0.25">
      <c r="A470" s="95" t="s">
        <v>581</v>
      </c>
      <c r="B470" s="115" t="s">
        <v>49</v>
      </c>
      <c r="C470" s="116" t="s">
        <v>582</v>
      </c>
      <c r="D470" s="109"/>
      <c r="E470" s="110" t="s">
        <v>81</v>
      </c>
      <c r="F470" s="117">
        <v>1</v>
      </c>
      <c r="G470" s="195"/>
      <c r="H470" s="118">
        <f>ROUND(G470*F470,2)</f>
        <v>0</v>
      </c>
      <c r="I470" s="92" t="s">
        <v>583</v>
      </c>
      <c r="J470" s="38" t="str">
        <f t="shared" ca="1" si="45"/>
        <v/>
      </c>
      <c r="K470" s="39" t="str">
        <f t="shared" si="49"/>
        <v>E005ASD-025, 1800 mm deepeach</v>
      </c>
      <c r="L470" s="40">
        <f>MATCH(K470,'[2]Pay Items'!$L$1:$L$643,0)</f>
        <v>438</v>
      </c>
      <c r="M470" s="41" t="str">
        <f t="shared" ca="1" si="46"/>
        <v>F0</v>
      </c>
      <c r="N470" s="41" t="str">
        <f t="shared" ca="1" si="47"/>
        <v>C2</v>
      </c>
      <c r="O470" s="41" t="str">
        <f t="shared" ca="1" si="48"/>
        <v>C2</v>
      </c>
      <c r="P470" s="93" t="str">
        <f ca="1">CELL("format",$H470)</f>
        <v>C2</v>
      </c>
    </row>
    <row r="471" spans="1:16" s="62" customFormat="1" ht="30" customHeight="1" x14ac:dyDescent="0.25">
      <c r="A471" s="61" t="s">
        <v>310</v>
      </c>
      <c r="B471" s="53" t="s">
        <v>584</v>
      </c>
      <c r="C471" s="54" t="s">
        <v>312</v>
      </c>
      <c r="D471" s="66" t="s">
        <v>169</v>
      </c>
      <c r="E471" s="56"/>
      <c r="F471" s="78"/>
      <c r="G471" s="67"/>
      <c r="H471" s="83"/>
      <c r="I471" s="59"/>
      <c r="J471" s="38" t="str">
        <f t="shared" ca="1" si="45"/>
        <v>LOCKED</v>
      </c>
      <c r="K471" s="39" t="str">
        <f t="shared" si="49"/>
        <v>E008Sewer ServiceCW 2130-R12</v>
      </c>
      <c r="L471" s="40">
        <f>MATCH(K471,'[2]Pay Items'!$L$1:$L$643,0)</f>
        <v>446</v>
      </c>
      <c r="M471" s="41" t="str">
        <f t="shared" ca="1" si="46"/>
        <v>F0</v>
      </c>
      <c r="N471" s="41" t="str">
        <f t="shared" ca="1" si="47"/>
        <v>G</v>
      </c>
      <c r="O471" s="41" t="str">
        <f t="shared" ca="1" si="48"/>
        <v>C2</v>
      </c>
    </row>
    <row r="472" spans="1:16" s="62" customFormat="1" ht="30" customHeight="1" x14ac:dyDescent="0.25">
      <c r="A472" s="61" t="s">
        <v>313</v>
      </c>
      <c r="B472" s="68" t="s">
        <v>41</v>
      </c>
      <c r="C472" s="69" t="s">
        <v>314</v>
      </c>
      <c r="D472" s="66"/>
      <c r="E472" s="56"/>
      <c r="F472" s="78"/>
      <c r="G472" s="67"/>
      <c r="H472" s="83"/>
      <c r="I472" s="59" t="s">
        <v>315</v>
      </c>
      <c r="J472" s="38" t="str">
        <f t="shared" ca="1" si="45"/>
        <v>LOCKED</v>
      </c>
      <c r="K472" s="39" t="str">
        <f t="shared" si="49"/>
        <v>E009250 mm, PVC</v>
      </c>
      <c r="L472" s="46" t="e">
        <f>MATCH(K472,'[2]Pay Items'!$L$1:$L$643,0)</f>
        <v>#N/A</v>
      </c>
      <c r="M472" s="41" t="str">
        <f t="shared" ca="1" si="46"/>
        <v>F0</v>
      </c>
      <c r="N472" s="41" t="str">
        <f t="shared" ca="1" si="47"/>
        <v>G</v>
      </c>
      <c r="O472" s="41" t="str">
        <f t="shared" ca="1" si="48"/>
        <v>C2</v>
      </c>
    </row>
    <row r="473" spans="1:16" s="62" customFormat="1" ht="30" customHeight="1" x14ac:dyDescent="0.25">
      <c r="A473" s="61" t="s">
        <v>316</v>
      </c>
      <c r="B473" s="74" t="s">
        <v>96</v>
      </c>
      <c r="C473" s="75" t="s">
        <v>317</v>
      </c>
      <c r="D473" s="66"/>
      <c r="E473" s="56" t="s">
        <v>117</v>
      </c>
      <c r="F473" s="78">
        <v>40</v>
      </c>
      <c r="G473" s="194"/>
      <c r="H473" s="58">
        <f>ROUND(G473*F473,2)</f>
        <v>0</v>
      </c>
      <c r="I473" s="59" t="s">
        <v>318</v>
      </c>
      <c r="J473" s="38" t="str">
        <f t="shared" ca="1" si="45"/>
        <v/>
      </c>
      <c r="K473" s="39" t="str">
        <f t="shared" si="49"/>
        <v>E010In a Trench, Class B Type 3 Bedding, Class 2 Backfillm</v>
      </c>
      <c r="L473" s="46" t="e">
        <f>MATCH(K473,'[2]Pay Items'!$L$1:$L$643,0)</f>
        <v>#N/A</v>
      </c>
      <c r="M473" s="41" t="str">
        <f t="shared" ca="1" si="46"/>
        <v>F0</v>
      </c>
      <c r="N473" s="41" t="str">
        <f t="shared" ca="1" si="47"/>
        <v>C2</v>
      </c>
      <c r="O473" s="41" t="str">
        <f t="shared" ca="1" si="48"/>
        <v>C2</v>
      </c>
    </row>
    <row r="474" spans="1:16" s="106" customFormat="1" ht="30" customHeight="1" x14ac:dyDescent="0.25">
      <c r="A474" s="61" t="s">
        <v>189</v>
      </c>
      <c r="B474" s="53" t="s">
        <v>585</v>
      </c>
      <c r="C474" s="105" t="s">
        <v>191</v>
      </c>
      <c r="D474" s="87" t="s">
        <v>242</v>
      </c>
      <c r="E474" s="56"/>
      <c r="F474" s="78"/>
      <c r="G474" s="67"/>
      <c r="H474" s="83"/>
      <c r="I474" s="59"/>
      <c r="J474" s="38" t="str">
        <f t="shared" ca="1" si="45"/>
        <v>LOCKED</v>
      </c>
      <c r="K474" s="39" t="str">
        <f t="shared" si="49"/>
        <v>E023Frames &amp; CoversCW 3210-R8</v>
      </c>
      <c r="L474" s="46" t="e">
        <f>MATCH(K474,'[2]Pay Items'!$L$1:$L$643,0)</f>
        <v>#N/A</v>
      </c>
      <c r="M474" s="41" t="str">
        <f t="shared" ca="1" si="46"/>
        <v>F0</v>
      </c>
      <c r="N474" s="41" t="str">
        <f t="shared" ca="1" si="47"/>
        <v>G</v>
      </c>
      <c r="O474" s="41" t="str">
        <f t="shared" ca="1" si="48"/>
        <v>C2</v>
      </c>
    </row>
    <row r="475" spans="1:16" s="62" customFormat="1" ht="30" customHeight="1" x14ac:dyDescent="0.25">
      <c r="A475" s="61" t="s">
        <v>193</v>
      </c>
      <c r="B475" s="68" t="s">
        <v>41</v>
      </c>
      <c r="C475" s="69" t="s">
        <v>194</v>
      </c>
      <c r="D475" s="66"/>
      <c r="E475" s="56" t="s">
        <v>81</v>
      </c>
      <c r="F475" s="78">
        <v>2</v>
      </c>
      <c r="G475" s="194"/>
      <c r="H475" s="58">
        <f>ROUND(G475*F475,2)</f>
        <v>0</v>
      </c>
      <c r="I475" s="71"/>
      <c r="J475" s="38" t="str">
        <f t="shared" ca="1" si="45"/>
        <v/>
      </c>
      <c r="K475" s="39" t="str">
        <f t="shared" si="49"/>
        <v>E024AP-006 - Standard Frame for Manhole and Catch Basineach</v>
      </c>
      <c r="L475" s="40">
        <f>MATCH(K475,'[2]Pay Items'!$L$1:$L$643,0)</f>
        <v>501</v>
      </c>
      <c r="M475" s="41" t="str">
        <f t="shared" ca="1" si="46"/>
        <v>F0</v>
      </c>
      <c r="N475" s="41" t="str">
        <f t="shared" ca="1" si="47"/>
        <v>C2</v>
      </c>
      <c r="O475" s="41" t="str">
        <f t="shared" ca="1" si="48"/>
        <v>C2</v>
      </c>
    </row>
    <row r="476" spans="1:16" s="62" customFormat="1" ht="30" customHeight="1" x14ac:dyDescent="0.25">
      <c r="A476" s="61" t="s">
        <v>195</v>
      </c>
      <c r="B476" s="68" t="s">
        <v>49</v>
      </c>
      <c r="C476" s="69" t="s">
        <v>196</v>
      </c>
      <c r="D476" s="66"/>
      <c r="E476" s="56" t="s">
        <v>81</v>
      </c>
      <c r="F476" s="78">
        <v>1</v>
      </c>
      <c r="G476" s="194"/>
      <c r="H476" s="58">
        <f>ROUND(G476*F476,2)</f>
        <v>0</v>
      </c>
      <c r="I476" s="71"/>
      <c r="J476" s="38" t="str">
        <f t="shared" ca="1" si="45"/>
        <v/>
      </c>
      <c r="K476" s="39" t="str">
        <f t="shared" si="49"/>
        <v>E025AP-007 - Standard Solid Cover for Standard Frameeach</v>
      </c>
      <c r="L476" s="40">
        <f>MATCH(K476,'[2]Pay Items'!$L$1:$L$643,0)</f>
        <v>502</v>
      </c>
      <c r="M476" s="41" t="str">
        <f t="shared" ca="1" si="46"/>
        <v>F0</v>
      </c>
      <c r="N476" s="41" t="str">
        <f t="shared" ca="1" si="47"/>
        <v>C2</v>
      </c>
      <c r="O476" s="41" t="str">
        <f t="shared" ca="1" si="48"/>
        <v>C2</v>
      </c>
    </row>
    <row r="477" spans="1:16" s="161" customFormat="1" ht="30" customHeight="1" x14ac:dyDescent="0.25">
      <c r="A477" s="159" t="s">
        <v>197</v>
      </c>
      <c r="B477" s="96" t="s">
        <v>52</v>
      </c>
      <c r="C477" s="97" t="s">
        <v>198</v>
      </c>
      <c r="D477" s="87"/>
      <c r="E477" s="88" t="s">
        <v>81</v>
      </c>
      <c r="F477" s="89">
        <v>1</v>
      </c>
      <c r="G477" s="196"/>
      <c r="H477" s="103">
        <f>ROUND(G477*F477,2)</f>
        <v>0</v>
      </c>
      <c r="I477" s="160"/>
      <c r="J477" s="38" t="str">
        <f t="shared" ca="1" si="45"/>
        <v/>
      </c>
      <c r="K477" s="39" t="str">
        <f t="shared" si="49"/>
        <v>E026AP-008 - Standard Grated Cover for Standard Frameeach</v>
      </c>
      <c r="L477" s="40">
        <f>MATCH(K477,'[2]Pay Items'!$L$1:$L$643,0)</f>
        <v>503</v>
      </c>
      <c r="M477" s="41" t="str">
        <f t="shared" ca="1" si="46"/>
        <v>F0</v>
      </c>
      <c r="N477" s="41" t="str">
        <f t="shared" ca="1" si="47"/>
        <v>C2</v>
      </c>
      <c r="O477" s="41" t="str">
        <f t="shared" ca="1" si="48"/>
        <v>C2</v>
      </c>
      <c r="P477" s="154" t="str">
        <f ca="1">CELL("format",$H477)</f>
        <v>C2</v>
      </c>
    </row>
    <row r="478" spans="1:16" s="106" customFormat="1" ht="30" customHeight="1" x14ac:dyDescent="0.25">
      <c r="A478" s="61" t="s">
        <v>485</v>
      </c>
      <c r="B478" s="53" t="s">
        <v>586</v>
      </c>
      <c r="C478" s="119" t="s">
        <v>487</v>
      </c>
      <c r="D478" s="66" t="s">
        <v>169</v>
      </c>
      <c r="E478" s="56"/>
      <c r="F478" s="78"/>
      <c r="G478" s="67"/>
      <c r="H478" s="83"/>
      <c r="I478" s="59" t="s">
        <v>488</v>
      </c>
      <c r="J478" s="38" t="str">
        <f t="shared" ca="1" si="45"/>
        <v>LOCKED</v>
      </c>
      <c r="K478" s="39" t="str">
        <f t="shared" si="49"/>
        <v>E036Connecting to Existing SewerCW 2130-R12</v>
      </c>
      <c r="L478" s="40">
        <f>MATCH(K478,'[2]Pay Items'!$L$1:$L$643,0)</f>
        <v>531</v>
      </c>
      <c r="M478" s="41" t="str">
        <f t="shared" ca="1" si="46"/>
        <v>F0</v>
      </c>
      <c r="N478" s="41" t="str">
        <f t="shared" ca="1" si="47"/>
        <v>G</v>
      </c>
      <c r="O478" s="41" t="str">
        <f t="shared" ca="1" si="48"/>
        <v>C2</v>
      </c>
    </row>
    <row r="479" spans="1:16" s="106" customFormat="1" ht="30" customHeight="1" x14ac:dyDescent="0.25">
      <c r="A479" s="61" t="s">
        <v>489</v>
      </c>
      <c r="B479" s="68" t="s">
        <v>41</v>
      </c>
      <c r="C479" s="69" t="s">
        <v>490</v>
      </c>
      <c r="D479" s="66"/>
      <c r="E479" s="56"/>
      <c r="F479" s="78"/>
      <c r="G479" s="67"/>
      <c r="H479" s="83"/>
      <c r="I479" s="135" t="s">
        <v>491</v>
      </c>
      <c r="J479" s="38" t="str">
        <f t="shared" ca="1" si="45"/>
        <v>LOCKED</v>
      </c>
      <c r="K479" s="39" t="str">
        <f t="shared" si="49"/>
        <v>E037250 mm (PVC) Connecting Pipe</v>
      </c>
      <c r="L479" s="46" t="e">
        <f>MATCH(K479,'[2]Pay Items'!$L$1:$L$643,0)</f>
        <v>#N/A</v>
      </c>
      <c r="M479" s="41" t="str">
        <f t="shared" ca="1" si="46"/>
        <v>F0</v>
      </c>
      <c r="N479" s="41" t="str">
        <f t="shared" ca="1" si="47"/>
        <v>G</v>
      </c>
      <c r="O479" s="41" t="str">
        <f t="shared" ca="1" si="48"/>
        <v>C2</v>
      </c>
    </row>
    <row r="480" spans="1:16" s="62" customFormat="1" ht="30" customHeight="1" x14ac:dyDescent="0.25">
      <c r="A480" s="61" t="s">
        <v>492</v>
      </c>
      <c r="B480" s="74" t="s">
        <v>96</v>
      </c>
      <c r="C480" s="75" t="s">
        <v>587</v>
      </c>
      <c r="D480" s="66"/>
      <c r="E480" s="56" t="s">
        <v>81</v>
      </c>
      <c r="F480" s="78">
        <v>2</v>
      </c>
      <c r="G480" s="194"/>
      <c r="H480" s="58">
        <f>ROUND(G480*F480,2)</f>
        <v>0</v>
      </c>
      <c r="I480" s="71" t="s">
        <v>494</v>
      </c>
      <c r="J480" s="38" t="str">
        <f t="shared" ca="1" si="45"/>
        <v/>
      </c>
      <c r="K480" s="39" t="str">
        <f t="shared" si="49"/>
        <v>E038Connecting to 300 mm Sewereach</v>
      </c>
      <c r="L480" s="46" t="e">
        <f>MATCH(K480,'[2]Pay Items'!$L$1:$L$643,0)</f>
        <v>#N/A</v>
      </c>
      <c r="M480" s="41" t="str">
        <f t="shared" ca="1" si="46"/>
        <v>F0</v>
      </c>
      <c r="N480" s="41" t="str">
        <f t="shared" ca="1" si="47"/>
        <v>C2</v>
      </c>
      <c r="O480" s="41" t="str">
        <f t="shared" ca="1" si="48"/>
        <v>C2</v>
      </c>
    </row>
    <row r="481" spans="1:15" s="62" customFormat="1" ht="30" customHeight="1" x14ac:dyDescent="0.25">
      <c r="A481" s="61" t="s">
        <v>495</v>
      </c>
      <c r="B481" s="74" t="s">
        <v>99</v>
      </c>
      <c r="C481" s="75" t="s">
        <v>588</v>
      </c>
      <c r="D481" s="66"/>
      <c r="E481" s="56" t="s">
        <v>81</v>
      </c>
      <c r="F481" s="78">
        <v>5</v>
      </c>
      <c r="G481" s="194"/>
      <c r="H481" s="58">
        <f>ROUND(G481*F481,2)</f>
        <v>0</v>
      </c>
      <c r="I481" s="71" t="s">
        <v>494</v>
      </c>
      <c r="J481" s="38" t="str">
        <f t="shared" ca="1" si="45"/>
        <v/>
      </c>
      <c r="K481" s="39" t="str">
        <f t="shared" si="49"/>
        <v>E039Connecting to 375 mm Sewereach</v>
      </c>
      <c r="L481" s="46" t="e">
        <f>MATCH(K481,'[2]Pay Items'!$L$1:$L$643,0)</f>
        <v>#N/A</v>
      </c>
      <c r="M481" s="41" t="str">
        <f t="shared" ca="1" si="46"/>
        <v>F0</v>
      </c>
      <c r="N481" s="41" t="str">
        <f t="shared" ca="1" si="47"/>
        <v>C2</v>
      </c>
      <c r="O481" s="41" t="str">
        <f t="shared" ca="1" si="48"/>
        <v>C2</v>
      </c>
    </row>
    <row r="482" spans="1:15" s="60" customFormat="1" ht="30" customHeight="1" x14ac:dyDescent="0.25">
      <c r="A482" s="61" t="s">
        <v>497</v>
      </c>
      <c r="B482" s="53" t="s">
        <v>589</v>
      </c>
      <c r="C482" s="54" t="s">
        <v>499</v>
      </c>
      <c r="D482" s="66" t="s">
        <v>169</v>
      </c>
      <c r="E482" s="56" t="s">
        <v>81</v>
      </c>
      <c r="F482" s="78">
        <v>6</v>
      </c>
      <c r="G482" s="194"/>
      <c r="H482" s="58">
        <f>ROUND(G482*F482,2)</f>
        <v>0</v>
      </c>
      <c r="I482" s="59"/>
      <c r="J482" s="38" t="str">
        <f t="shared" ca="1" si="45"/>
        <v/>
      </c>
      <c r="K482" s="39" t="str">
        <f t="shared" si="49"/>
        <v>E046Removal of Existing Catch BasinsCW 2130-R12each</v>
      </c>
      <c r="L482" s="40">
        <f>MATCH(K482,'[2]Pay Items'!$L$1:$L$643,0)</f>
        <v>543</v>
      </c>
      <c r="M482" s="41" t="str">
        <f t="shared" ca="1" si="46"/>
        <v>F0</v>
      </c>
      <c r="N482" s="41" t="str">
        <f t="shared" ca="1" si="47"/>
        <v>C2</v>
      </c>
      <c r="O482" s="41" t="str">
        <f t="shared" ca="1" si="48"/>
        <v>C2</v>
      </c>
    </row>
    <row r="483" spans="1:15" s="62" customFormat="1" ht="30" customHeight="1" x14ac:dyDescent="0.25">
      <c r="A483" s="61" t="s">
        <v>233</v>
      </c>
      <c r="B483" s="53" t="s">
        <v>590</v>
      </c>
      <c r="C483" s="54" t="s">
        <v>235</v>
      </c>
      <c r="D483" s="66" t="s">
        <v>236</v>
      </c>
      <c r="E483" s="56" t="s">
        <v>81</v>
      </c>
      <c r="F483" s="78">
        <v>7</v>
      </c>
      <c r="G483" s="194"/>
      <c r="H483" s="58">
        <f>ROUND(G483*F483,2)</f>
        <v>0</v>
      </c>
      <c r="I483" s="59" t="s">
        <v>237</v>
      </c>
      <c r="J483" s="38" t="str">
        <f t="shared" ca="1" si="45"/>
        <v/>
      </c>
      <c r="K483" s="39" t="str">
        <f t="shared" si="49"/>
        <v>E050ACatch Basin CleaningCW 2140-R3each</v>
      </c>
      <c r="L483" s="40">
        <f>MATCH(K483,'[2]Pay Items'!$L$1:$L$643,0)</f>
        <v>548</v>
      </c>
      <c r="M483" s="41" t="str">
        <f t="shared" ca="1" si="46"/>
        <v>F0</v>
      </c>
      <c r="N483" s="41" t="str">
        <f t="shared" ca="1" si="47"/>
        <v>C2</v>
      </c>
      <c r="O483" s="41" t="str">
        <f t="shared" ca="1" si="48"/>
        <v>C2</v>
      </c>
    </row>
    <row r="484" spans="1:15" s="62" customFormat="1" ht="30" customHeight="1" x14ac:dyDescent="0.25">
      <c r="A484" s="61" t="s">
        <v>501</v>
      </c>
      <c r="B484" s="53" t="s">
        <v>591</v>
      </c>
      <c r="C484" s="54" t="s">
        <v>503</v>
      </c>
      <c r="D484" s="66" t="s">
        <v>504</v>
      </c>
      <c r="E484" s="56" t="s">
        <v>117</v>
      </c>
      <c r="F484" s="78">
        <v>72</v>
      </c>
      <c r="G484" s="194"/>
      <c r="H484" s="58">
        <f>ROUND(G484*F484,2)</f>
        <v>0</v>
      </c>
      <c r="I484" s="59"/>
      <c r="J484" s="38" t="str">
        <f t="shared" ca="1" si="45"/>
        <v/>
      </c>
      <c r="K484" s="39" t="str">
        <f t="shared" si="49"/>
        <v>E051Installation of SubdrainsCW 3120-R4m</v>
      </c>
      <c r="L484" s="40">
        <f>MATCH(K484,'[2]Pay Items'!$L$1:$L$643,0)</f>
        <v>549</v>
      </c>
      <c r="M484" s="41" t="str">
        <f t="shared" ca="1" si="46"/>
        <v>F0</v>
      </c>
      <c r="N484" s="41" t="str">
        <f t="shared" ca="1" si="47"/>
        <v>C2</v>
      </c>
      <c r="O484" s="41" t="str">
        <f t="shared" ca="1" si="48"/>
        <v>C2</v>
      </c>
    </row>
    <row r="485" spans="1:15" s="106" customFormat="1" ht="30" customHeight="1" x14ac:dyDescent="0.25">
      <c r="A485" s="61" t="s">
        <v>505</v>
      </c>
      <c r="B485" s="136" t="s">
        <v>592</v>
      </c>
      <c r="C485" s="137" t="s">
        <v>507</v>
      </c>
      <c r="D485" s="142" t="s">
        <v>508</v>
      </c>
      <c r="E485" s="56"/>
      <c r="F485" s="139"/>
      <c r="G485" s="79"/>
      <c r="H485" s="58"/>
      <c r="I485" s="71"/>
      <c r="J485" s="38" t="str">
        <f t="shared" ca="1" si="45"/>
        <v>LOCKED</v>
      </c>
      <c r="K485" s="39" t="str">
        <f t="shared" si="49"/>
        <v>E072Watermain and Water Service Insulation</v>
      </c>
      <c r="L485" s="40">
        <f>MATCH(K485,'[2]Pay Items'!$L$1:$L$643,0)</f>
        <v>577</v>
      </c>
      <c r="M485" s="41" t="str">
        <f t="shared" ca="1" si="46"/>
        <v>F0</v>
      </c>
      <c r="N485" s="41" t="str">
        <f t="shared" ca="1" si="47"/>
        <v>C2</v>
      </c>
      <c r="O485" s="41" t="str">
        <f t="shared" ca="1" si="48"/>
        <v>C2</v>
      </c>
    </row>
    <row r="486" spans="1:15" s="106" customFormat="1" ht="30" customHeight="1" x14ac:dyDescent="0.25">
      <c r="A486" s="61" t="s">
        <v>509</v>
      </c>
      <c r="B486" s="140" t="s">
        <v>41</v>
      </c>
      <c r="C486" s="141" t="s">
        <v>510</v>
      </c>
      <c r="D486" s="142"/>
      <c r="E486" s="56" t="s">
        <v>33</v>
      </c>
      <c r="F486" s="78">
        <v>200</v>
      </c>
      <c r="G486" s="194"/>
      <c r="H486" s="58">
        <f>ROUND(G486*F486,2)</f>
        <v>0</v>
      </c>
      <c r="I486" s="71" t="s">
        <v>511</v>
      </c>
      <c r="J486" s="38" t="str">
        <f t="shared" ca="1" si="45"/>
        <v/>
      </c>
      <c r="K486" s="39" t="str">
        <f t="shared" si="49"/>
        <v>E073Pipe Under Roadway Excavation (SD-018)m²</v>
      </c>
      <c r="L486" s="40">
        <f>MATCH(K486,'[2]Pay Items'!$L$1:$L$643,0)</f>
        <v>578</v>
      </c>
      <c r="M486" s="41" t="str">
        <f t="shared" ca="1" si="46"/>
        <v>F0</v>
      </c>
      <c r="N486" s="41" t="str">
        <f t="shared" ca="1" si="47"/>
        <v>C2</v>
      </c>
      <c r="O486" s="41" t="str">
        <f t="shared" ca="1" si="48"/>
        <v>C2</v>
      </c>
    </row>
    <row r="487" spans="1:15" ht="40.200000000000003" customHeight="1" x14ac:dyDescent="0.25">
      <c r="A487" s="34"/>
      <c r="B487" s="122"/>
      <c r="C487" s="63" t="s">
        <v>238</v>
      </c>
      <c r="D487" s="49"/>
      <c r="E487" s="82"/>
      <c r="F487" s="50"/>
      <c r="G487" s="34"/>
      <c r="H487" s="51"/>
      <c r="J487" s="38" t="str">
        <f t="shared" ca="1" si="45"/>
        <v>LOCKED</v>
      </c>
      <c r="K487" s="39" t="str">
        <f t="shared" si="49"/>
        <v>ADJUSTMENTS</v>
      </c>
      <c r="L487" s="40">
        <f>MATCH(K487,'[2]Pay Items'!$L$1:$L$643,0)</f>
        <v>580</v>
      </c>
      <c r="M487" s="41" t="str">
        <f t="shared" ca="1" si="46"/>
        <v>G</v>
      </c>
      <c r="N487" s="41" t="str">
        <f t="shared" ca="1" si="47"/>
        <v>C2</v>
      </c>
      <c r="O487" s="41" t="str">
        <f t="shared" ca="1" si="48"/>
        <v>C2</v>
      </c>
    </row>
    <row r="488" spans="1:15" s="62" customFormat="1" ht="30" customHeight="1" x14ac:dyDescent="0.25">
      <c r="A488" s="61" t="s">
        <v>239</v>
      </c>
      <c r="B488" s="53" t="s">
        <v>593</v>
      </c>
      <c r="C488" s="86" t="s">
        <v>241</v>
      </c>
      <c r="D488" s="66" t="s">
        <v>242</v>
      </c>
      <c r="E488" s="56" t="s">
        <v>81</v>
      </c>
      <c r="F488" s="78">
        <v>7</v>
      </c>
      <c r="G488" s="194"/>
      <c r="H488" s="58">
        <f>ROUND(G488*F488,2)</f>
        <v>0</v>
      </c>
      <c r="I488" s="59"/>
      <c r="J488" s="38" t="str">
        <f t="shared" ca="1" si="45"/>
        <v/>
      </c>
      <c r="K488" s="39" t="str">
        <f t="shared" si="49"/>
        <v>F001Adjustment of Manholes/Catch Basins FramesCW 3210-R8each</v>
      </c>
      <c r="L488" s="46">
        <f>MATCH(K488,'[2]Pay Items'!$L$1:$L$643,0)</f>
        <v>581</v>
      </c>
      <c r="M488" s="41" t="str">
        <f t="shared" ca="1" si="46"/>
        <v>F0</v>
      </c>
      <c r="N488" s="41" t="str">
        <f t="shared" ca="1" si="47"/>
        <v>C2</v>
      </c>
      <c r="O488" s="41" t="str">
        <f t="shared" ca="1" si="48"/>
        <v>C2</v>
      </c>
    </row>
    <row r="489" spans="1:15" s="62" customFormat="1" ht="30" customHeight="1" x14ac:dyDescent="0.25">
      <c r="A489" s="61" t="s">
        <v>243</v>
      </c>
      <c r="B489" s="53" t="s">
        <v>594</v>
      </c>
      <c r="C489" s="54" t="s">
        <v>245</v>
      </c>
      <c r="D489" s="66" t="s">
        <v>169</v>
      </c>
      <c r="E489" s="56"/>
      <c r="F489" s="78"/>
      <c r="G489" s="79"/>
      <c r="H489" s="83"/>
      <c r="I489" s="59"/>
      <c r="J489" s="38" t="str">
        <f t="shared" ca="1" si="45"/>
        <v>LOCKED</v>
      </c>
      <c r="K489" s="39" t="str">
        <f t="shared" si="49"/>
        <v>F002Replacing Existing RisersCW 2130-R12</v>
      </c>
      <c r="L489" s="40">
        <f>MATCH(K489,'[2]Pay Items'!$L$1:$L$643,0)</f>
        <v>582</v>
      </c>
      <c r="M489" s="41" t="str">
        <f t="shared" ca="1" si="46"/>
        <v>F0</v>
      </c>
      <c r="N489" s="41" t="str">
        <f t="shared" ca="1" si="47"/>
        <v>C2</v>
      </c>
      <c r="O489" s="41" t="str">
        <f t="shared" ca="1" si="48"/>
        <v>C2</v>
      </c>
    </row>
    <row r="490" spans="1:15" s="62" customFormat="1" ht="30" customHeight="1" x14ac:dyDescent="0.25">
      <c r="A490" s="61" t="s">
        <v>246</v>
      </c>
      <c r="B490" s="68" t="s">
        <v>41</v>
      </c>
      <c r="C490" s="69" t="s">
        <v>247</v>
      </c>
      <c r="D490" s="66"/>
      <c r="E490" s="56" t="s">
        <v>248</v>
      </c>
      <c r="F490" s="123">
        <v>2</v>
      </c>
      <c r="G490" s="194"/>
      <c r="H490" s="58">
        <f>ROUND(G490*F490,2)</f>
        <v>0</v>
      </c>
      <c r="I490" s="59"/>
      <c r="J490" s="38" t="str">
        <f t="shared" ca="1" si="45"/>
        <v/>
      </c>
      <c r="K490" s="39" t="str">
        <f t="shared" si="49"/>
        <v>F002APre-cast Concrete Risersvert. m</v>
      </c>
      <c r="L490" s="40">
        <f>MATCH(K490,'[2]Pay Items'!$L$1:$L$643,0)</f>
        <v>583</v>
      </c>
      <c r="M490" s="41" t="str">
        <f t="shared" ca="1" si="46"/>
        <v>F1</v>
      </c>
      <c r="N490" s="41" t="str">
        <f t="shared" ca="1" si="47"/>
        <v>C2</v>
      </c>
      <c r="O490" s="41" t="str">
        <f t="shared" ca="1" si="48"/>
        <v>C2</v>
      </c>
    </row>
    <row r="491" spans="1:15" s="62" customFormat="1" ht="30" customHeight="1" x14ac:dyDescent="0.25">
      <c r="A491" s="61" t="s">
        <v>249</v>
      </c>
      <c r="B491" s="68" t="s">
        <v>49</v>
      </c>
      <c r="C491" s="69" t="s">
        <v>250</v>
      </c>
      <c r="D491" s="66"/>
      <c r="E491" s="56" t="s">
        <v>248</v>
      </c>
      <c r="F491" s="123">
        <v>1</v>
      </c>
      <c r="G491" s="194"/>
      <c r="H491" s="58">
        <f>ROUND(G491*F491,2)</f>
        <v>0</v>
      </c>
      <c r="I491" s="59"/>
      <c r="J491" s="38" t="str">
        <f t="shared" ca="1" si="45"/>
        <v/>
      </c>
      <c r="K491" s="39" t="str">
        <f t="shared" si="49"/>
        <v>F002BBrick Risersvert. m</v>
      </c>
      <c r="L491" s="40">
        <f>MATCH(K491,'[2]Pay Items'!$L$1:$L$643,0)</f>
        <v>584</v>
      </c>
      <c r="M491" s="41" t="str">
        <f t="shared" ca="1" si="46"/>
        <v>F1</v>
      </c>
      <c r="N491" s="41" t="str">
        <f t="shared" ca="1" si="47"/>
        <v>C2</v>
      </c>
      <c r="O491" s="41" t="str">
        <f t="shared" ca="1" si="48"/>
        <v>C2</v>
      </c>
    </row>
    <row r="492" spans="1:15" s="60" customFormat="1" ht="30" customHeight="1" x14ac:dyDescent="0.25">
      <c r="A492" s="61" t="s">
        <v>251</v>
      </c>
      <c r="B492" s="53" t="s">
        <v>595</v>
      </c>
      <c r="C492" s="86" t="s">
        <v>253</v>
      </c>
      <c r="D492" s="66" t="s">
        <v>242</v>
      </c>
      <c r="E492" s="56"/>
      <c r="F492" s="78"/>
      <c r="G492" s="67"/>
      <c r="H492" s="83"/>
      <c r="I492" s="59"/>
      <c r="J492" s="38" t="str">
        <f t="shared" ca="1" si="45"/>
        <v>LOCKED</v>
      </c>
      <c r="K492" s="39" t="str">
        <f t="shared" si="49"/>
        <v>F003Lifter Rings (AP-010)CW 3210-R8</v>
      </c>
      <c r="L492" s="46">
        <f>MATCH(K492,'[2]Pay Items'!$L$1:$L$643,0)</f>
        <v>586</v>
      </c>
      <c r="M492" s="41" t="str">
        <f t="shared" ca="1" si="46"/>
        <v>F0</v>
      </c>
      <c r="N492" s="41" t="str">
        <f t="shared" ca="1" si="47"/>
        <v>G</v>
      </c>
      <c r="O492" s="41" t="str">
        <f t="shared" ca="1" si="48"/>
        <v>C2</v>
      </c>
    </row>
    <row r="493" spans="1:15" s="62" customFormat="1" ht="30" customHeight="1" x14ac:dyDescent="0.25">
      <c r="A493" s="61" t="s">
        <v>256</v>
      </c>
      <c r="B493" s="68" t="s">
        <v>41</v>
      </c>
      <c r="C493" s="69" t="s">
        <v>257</v>
      </c>
      <c r="D493" s="66"/>
      <c r="E493" s="56" t="s">
        <v>81</v>
      </c>
      <c r="F493" s="78">
        <v>7</v>
      </c>
      <c r="G493" s="194"/>
      <c r="H493" s="58">
        <f>ROUND(G493*F493,2)</f>
        <v>0</v>
      </c>
      <c r="I493" s="59"/>
      <c r="J493" s="38" t="str">
        <f t="shared" ca="1" si="45"/>
        <v/>
      </c>
      <c r="K493" s="39" t="str">
        <f t="shared" si="49"/>
        <v>F00551 mmeach</v>
      </c>
      <c r="L493" s="40">
        <f>MATCH(K493,'[2]Pay Items'!$L$1:$L$643,0)</f>
        <v>588</v>
      </c>
      <c r="M493" s="41" t="str">
        <f t="shared" ca="1" si="46"/>
        <v>F0</v>
      </c>
      <c r="N493" s="41" t="str">
        <f t="shared" ca="1" si="47"/>
        <v>C2</v>
      </c>
      <c r="O493" s="41" t="str">
        <f t="shared" ca="1" si="48"/>
        <v>C2</v>
      </c>
    </row>
    <row r="494" spans="1:15" s="60" customFormat="1" ht="30" customHeight="1" x14ac:dyDescent="0.25">
      <c r="A494" s="61" t="s">
        <v>260</v>
      </c>
      <c r="B494" s="53" t="s">
        <v>596</v>
      </c>
      <c r="C494" s="54" t="s">
        <v>262</v>
      </c>
      <c r="D494" s="66" t="s">
        <v>242</v>
      </c>
      <c r="E494" s="56" t="s">
        <v>81</v>
      </c>
      <c r="F494" s="78">
        <v>1</v>
      </c>
      <c r="G494" s="194"/>
      <c r="H494" s="58">
        <f>ROUND(G494*F494,2)</f>
        <v>0</v>
      </c>
      <c r="I494" s="59"/>
      <c r="J494" s="38" t="str">
        <f t="shared" ca="1" si="45"/>
        <v/>
      </c>
      <c r="K494" s="39" t="str">
        <f t="shared" si="49"/>
        <v>F009Adjustment of Valve BoxesCW 3210-R8each</v>
      </c>
      <c r="L494" s="40">
        <f>MATCH(K494,'[2]Pay Items'!$L$1:$L$643,0)</f>
        <v>592</v>
      </c>
      <c r="M494" s="41" t="str">
        <f t="shared" ca="1" si="46"/>
        <v>F0</v>
      </c>
      <c r="N494" s="41" t="str">
        <f t="shared" ca="1" si="47"/>
        <v>C2</v>
      </c>
      <c r="O494" s="41" t="str">
        <f t="shared" ca="1" si="48"/>
        <v>C2</v>
      </c>
    </row>
    <row r="495" spans="1:15" s="60" customFormat="1" ht="30" customHeight="1" x14ac:dyDescent="0.25">
      <c r="A495" s="61" t="s">
        <v>263</v>
      </c>
      <c r="B495" s="53" t="s">
        <v>597</v>
      </c>
      <c r="C495" s="54" t="s">
        <v>265</v>
      </c>
      <c r="D495" s="66" t="s">
        <v>242</v>
      </c>
      <c r="E495" s="56" t="s">
        <v>81</v>
      </c>
      <c r="F495" s="78">
        <v>1</v>
      </c>
      <c r="G495" s="194"/>
      <c r="H495" s="58">
        <f>ROUND(G495*F495,2)</f>
        <v>0</v>
      </c>
      <c r="I495" s="59"/>
      <c r="J495" s="38" t="str">
        <f t="shared" ca="1" si="45"/>
        <v/>
      </c>
      <c r="K495" s="39" t="str">
        <f t="shared" si="49"/>
        <v>F010Valve Box ExtensionsCW 3210-R8each</v>
      </c>
      <c r="L495" s="40">
        <f>MATCH(K495,'[2]Pay Items'!$L$1:$L$643,0)</f>
        <v>593</v>
      </c>
      <c r="M495" s="41" t="str">
        <f t="shared" ca="1" si="46"/>
        <v>F0</v>
      </c>
      <c r="N495" s="41" t="str">
        <f t="shared" ca="1" si="47"/>
        <v>C2</v>
      </c>
      <c r="O495" s="41" t="str">
        <f t="shared" ca="1" si="48"/>
        <v>C2</v>
      </c>
    </row>
    <row r="496" spans="1:15" s="62" customFormat="1" ht="30" customHeight="1" x14ac:dyDescent="0.25">
      <c r="A496" s="61" t="s">
        <v>266</v>
      </c>
      <c r="B496" s="53" t="s">
        <v>598</v>
      </c>
      <c r="C496" s="54" t="s">
        <v>268</v>
      </c>
      <c r="D496" s="66" t="s">
        <v>242</v>
      </c>
      <c r="E496" s="56" t="s">
        <v>81</v>
      </c>
      <c r="F496" s="78">
        <v>5</v>
      </c>
      <c r="G496" s="194"/>
      <c r="H496" s="58">
        <f>ROUND(G496*F496,2)</f>
        <v>0</v>
      </c>
      <c r="I496" s="59"/>
      <c r="J496" s="38" t="str">
        <f t="shared" ca="1" si="45"/>
        <v/>
      </c>
      <c r="K496" s="39" t="str">
        <f t="shared" si="49"/>
        <v>F011Adjustment of Curb Stop BoxesCW 3210-R8each</v>
      </c>
      <c r="L496" s="40">
        <f>MATCH(K496,'[2]Pay Items'!$L$1:$L$643,0)</f>
        <v>594</v>
      </c>
      <c r="M496" s="41" t="str">
        <f t="shared" ca="1" si="46"/>
        <v>F0</v>
      </c>
      <c r="N496" s="41" t="str">
        <f t="shared" ca="1" si="47"/>
        <v>C2</v>
      </c>
      <c r="O496" s="41" t="str">
        <f t="shared" ca="1" si="48"/>
        <v>C2</v>
      </c>
    </row>
    <row r="497" spans="1:16" s="62" customFormat="1" ht="30" customHeight="1" x14ac:dyDescent="0.25">
      <c r="A497" s="61" t="s">
        <v>518</v>
      </c>
      <c r="B497" s="53" t="s">
        <v>599</v>
      </c>
      <c r="C497" s="54" t="s">
        <v>520</v>
      </c>
      <c r="D497" s="66" t="s">
        <v>242</v>
      </c>
      <c r="E497" s="56" t="s">
        <v>81</v>
      </c>
      <c r="F497" s="78">
        <v>1</v>
      </c>
      <c r="G497" s="194"/>
      <c r="H497" s="58">
        <f>ROUND(G497*F497,2)</f>
        <v>0</v>
      </c>
      <c r="I497" s="59"/>
      <c r="J497" s="38" t="str">
        <f t="shared" ca="1" si="45"/>
        <v/>
      </c>
      <c r="K497" s="39" t="str">
        <f t="shared" si="49"/>
        <v>F018Curb Stop ExtensionsCW 3210-R8each</v>
      </c>
      <c r="L497" s="40">
        <f>MATCH(K497,'[2]Pay Items'!$L$1:$L$643,0)</f>
        <v>595</v>
      </c>
      <c r="M497" s="41" t="str">
        <f t="shared" ca="1" si="46"/>
        <v>F0</v>
      </c>
      <c r="N497" s="41" t="str">
        <f t="shared" ca="1" si="47"/>
        <v>C2</v>
      </c>
      <c r="O497" s="41" t="str">
        <f t="shared" ca="1" si="48"/>
        <v>C2</v>
      </c>
    </row>
    <row r="498" spans="1:16" ht="40.200000000000003" customHeight="1" x14ac:dyDescent="0.25">
      <c r="A498" s="34"/>
      <c r="B498" s="47"/>
      <c r="C498" s="63" t="s">
        <v>272</v>
      </c>
      <c r="D498" s="49"/>
      <c r="E498" s="64"/>
      <c r="F498" s="49"/>
      <c r="G498" s="34"/>
      <c r="H498" s="51"/>
      <c r="J498" s="38" t="str">
        <f t="shared" ca="1" si="45"/>
        <v>LOCKED</v>
      </c>
      <c r="K498" s="39" t="str">
        <f t="shared" si="49"/>
        <v>LANDSCAPING</v>
      </c>
      <c r="L498" s="40">
        <f>MATCH(K498,'[2]Pay Items'!$L$1:$L$643,0)</f>
        <v>614</v>
      </c>
      <c r="M498" s="41" t="str">
        <f t="shared" ca="1" si="46"/>
        <v>F0</v>
      </c>
      <c r="N498" s="41" t="str">
        <f t="shared" ca="1" si="47"/>
        <v>C2</v>
      </c>
      <c r="O498" s="41" t="str">
        <f t="shared" ca="1" si="48"/>
        <v>C2</v>
      </c>
    </row>
    <row r="499" spans="1:16" s="60" customFormat="1" ht="30" customHeight="1" x14ac:dyDescent="0.25">
      <c r="A499" s="65" t="s">
        <v>273</v>
      </c>
      <c r="B499" s="53" t="s">
        <v>600</v>
      </c>
      <c r="C499" s="54" t="s">
        <v>275</v>
      </c>
      <c r="D499" s="66" t="s">
        <v>276</v>
      </c>
      <c r="E499" s="56"/>
      <c r="F499" s="57"/>
      <c r="G499" s="67"/>
      <c r="H499" s="58"/>
      <c r="I499" s="59"/>
      <c r="J499" s="38" t="str">
        <f t="shared" ca="1" si="45"/>
        <v>LOCKED</v>
      </c>
      <c r="K499" s="39" t="str">
        <f t="shared" si="49"/>
        <v>G001SoddingCW 3510-R9</v>
      </c>
      <c r="L499" s="40">
        <f>MATCH(K499,'[2]Pay Items'!$L$1:$L$643,0)</f>
        <v>615</v>
      </c>
      <c r="M499" s="41" t="str">
        <f t="shared" ca="1" si="46"/>
        <v>F0</v>
      </c>
      <c r="N499" s="41" t="str">
        <f t="shared" ca="1" si="47"/>
        <v>G</v>
      </c>
      <c r="O499" s="41" t="str">
        <f t="shared" ca="1" si="48"/>
        <v>C2</v>
      </c>
    </row>
    <row r="500" spans="1:16" s="62" customFormat="1" ht="30" customHeight="1" x14ac:dyDescent="0.25">
      <c r="A500" s="65" t="s">
        <v>277</v>
      </c>
      <c r="B500" s="68" t="s">
        <v>41</v>
      </c>
      <c r="C500" s="69" t="s">
        <v>278</v>
      </c>
      <c r="D500" s="66"/>
      <c r="E500" s="56" t="s">
        <v>33</v>
      </c>
      <c r="F500" s="57">
        <v>3000</v>
      </c>
      <c r="G500" s="194"/>
      <c r="H500" s="58">
        <f>ROUND(G500*F500,2)</f>
        <v>0</v>
      </c>
      <c r="I500" s="59"/>
      <c r="J500" s="38" t="str">
        <f t="shared" ca="1" si="45"/>
        <v/>
      </c>
      <c r="K500" s="39" t="str">
        <f t="shared" si="49"/>
        <v>G003width &gt; or = 600 mmm²</v>
      </c>
      <c r="L500" s="40">
        <f>MATCH(K500,'[2]Pay Items'!$L$1:$L$643,0)</f>
        <v>617</v>
      </c>
      <c r="M500" s="41" t="str">
        <f t="shared" ca="1" si="46"/>
        <v>F0</v>
      </c>
      <c r="N500" s="41" t="str">
        <f t="shared" ca="1" si="47"/>
        <v>C2</v>
      </c>
      <c r="O500" s="41" t="str">
        <f t="shared" ca="1" si="48"/>
        <v>C2</v>
      </c>
    </row>
    <row r="501" spans="1:16" s="62" customFormat="1" ht="30" customHeight="1" x14ac:dyDescent="0.25">
      <c r="A501" s="65" t="s">
        <v>279</v>
      </c>
      <c r="B501" s="53" t="s">
        <v>601</v>
      </c>
      <c r="C501" s="54" t="s">
        <v>281</v>
      </c>
      <c r="D501" s="66" t="s">
        <v>282</v>
      </c>
      <c r="E501" s="56" t="s">
        <v>33</v>
      </c>
      <c r="F501" s="57">
        <v>50</v>
      </c>
      <c r="G501" s="194"/>
      <c r="H501" s="58">
        <f>ROUND(G501*F501,2)</f>
        <v>0</v>
      </c>
      <c r="I501" s="59"/>
      <c r="J501" s="38" t="str">
        <f t="shared" ca="1" si="45"/>
        <v/>
      </c>
      <c r="K501" s="39" t="str">
        <f t="shared" si="49"/>
        <v>G004SeedingCW 3520-R7m²</v>
      </c>
      <c r="L501" s="40">
        <f>MATCH(K501,'[2]Pay Items'!$L$1:$L$643,0)</f>
        <v>618</v>
      </c>
      <c r="M501" s="41" t="str">
        <f t="shared" ca="1" si="46"/>
        <v>F0</v>
      </c>
      <c r="N501" s="41" t="str">
        <f t="shared" ca="1" si="47"/>
        <v>C2</v>
      </c>
      <c r="O501" s="41" t="str">
        <f t="shared" ca="1" si="48"/>
        <v>C2</v>
      </c>
    </row>
    <row r="502" spans="1:16" ht="40.200000000000003" customHeight="1" x14ac:dyDescent="0.25">
      <c r="A502" s="34"/>
      <c r="B502" s="143"/>
      <c r="C502" s="63" t="s">
        <v>523</v>
      </c>
      <c r="D502" s="49"/>
      <c r="E502" s="82"/>
      <c r="F502" s="50"/>
      <c r="G502" s="162"/>
      <c r="H502" s="51"/>
      <c r="J502" s="38" t="str">
        <f t="shared" ca="1" si="45"/>
        <v>LOCKED</v>
      </c>
      <c r="K502" s="39" t="str">
        <f t="shared" si="49"/>
        <v>MISCELLANEOUS</v>
      </c>
      <c r="L502" s="40">
        <f>MATCH(K502,'[2]Pay Items'!$L$1:$L$643,0)</f>
        <v>621</v>
      </c>
      <c r="M502" s="41" t="str">
        <f t="shared" ca="1" si="46"/>
        <v>G</v>
      </c>
      <c r="N502" s="41" t="str">
        <f t="shared" ca="1" si="47"/>
        <v>C2</v>
      </c>
      <c r="O502" s="41" t="str">
        <f t="shared" ca="1" si="48"/>
        <v>C2</v>
      </c>
    </row>
    <row r="503" spans="1:16" s="45" customFormat="1" ht="30" customHeight="1" thickBot="1" x14ac:dyDescent="0.3">
      <c r="A503" s="44"/>
      <c r="B503" s="125" t="s">
        <v>528</v>
      </c>
      <c r="C503" s="237" t="str">
        <f>C418</f>
        <v>BYNG PLACE RECONSTRUCTION - PEMBINA HIGHWAY TO RIVERSIDE DRIVE</v>
      </c>
      <c r="D503" s="235"/>
      <c r="E503" s="235"/>
      <c r="F503" s="236"/>
      <c r="G503" s="151" t="s">
        <v>283</v>
      </c>
      <c r="H503" s="163">
        <f>SUM(H418:H502)</f>
        <v>0</v>
      </c>
      <c r="J503" s="38" t="str">
        <f t="shared" ca="1" si="45"/>
        <v>LOCKED</v>
      </c>
      <c r="K503" s="39" t="str">
        <f t="shared" si="49"/>
        <v>BYNG PLACE RECONSTRUCTION - PEMBINA HIGHWAY TO RIVERSIDE DRIVE</v>
      </c>
      <c r="L503" s="46" t="e">
        <f>MATCH(K503,'[2]Pay Items'!$L$1:$L$643,0)</f>
        <v>#N/A</v>
      </c>
      <c r="M503" s="41" t="str">
        <f t="shared" ca="1" si="46"/>
        <v>G</v>
      </c>
      <c r="N503" s="41" t="str">
        <f t="shared" ca="1" si="47"/>
        <v>C2</v>
      </c>
      <c r="O503" s="41" t="str">
        <f t="shared" ca="1" si="48"/>
        <v>C2</v>
      </c>
    </row>
    <row r="504" spans="1:16" s="45" customFormat="1" ht="30" customHeight="1" thickTop="1" x14ac:dyDescent="0.25">
      <c r="A504" s="129"/>
      <c r="B504" s="43" t="s">
        <v>602</v>
      </c>
      <c r="C504" s="238" t="s">
        <v>603</v>
      </c>
      <c r="D504" s="239"/>
      <c r="E504" s="239"/>
      <c r="F504" s="240"/>
      <c r="G504" s="129"/>
      <c r="H504" s="130"/>
      <c r="J504" s="38" t="str">
        <f t="shared" ca="1" si="45"/>
        <v>LOCKED</v>
      </c>
      <c r="K504" s="39" t="str">
        <f t="shared" si="49"/>
        <v>SEWER REPAIRS</v>
      </c>
      <c r="L504" s="46" t="e">
        <f>MATCH(K504,'[2]Pay Items'!$L$1:$L$643,0)</f>
        <v>#N/A</v>
      </c>
      <c r="M504" s="41" t="str">
        <f t="shared" ca="1" si="46"/>
        <v>G</v>
      </c>
      <c r="N504" s="41" t="str">
        <f t="shared" ca="1" si="47"/>
        <v>F0</v>
      </c>
      <c r="O504" s="41" t="str">
        <f t="shared" ca="1" si="48"/>
        <v>F2</v>
      </c>
    </row>
    <row r="505" spans="1:16" ht="40.200000000000003" customHeight="1" x14ac:dyDescent="0.25">
      <c r="A505" s="34"/>
      <c r="B505" s="47"/>
      <c r="C505" s="48" t="s">
        <v>604</v>
      </c>
      <c r="D505" s="49"/>
      <c r="E505" s="50" t="s">
        <v>23</v>
      </c>
      <c r="F505" s="50" t="s">
        <v>23</v>
      </c>
      <c r="G505" s="34" t="s">
        <v>23</v>
      </c>
      <c r="H505" s="51"/>
      <c r="J505" s="38" t="str">
        <f t="shared" ca="1" si="45"/>
        <v>LOCKED</v>
      </c>
      <c r="K505" s="39" t="str">
        <f t="shared" si="49"/>
        <v>SILVERSTONE AVENUE (MA60015637)</v>
      </c>
      <c r="L505" s="46" t="e">
        <f>MATCH(K505,'[2]Pay Items'!$L$1:$L$643,0)</f>
        <v>#N/A</v>
      </c>
      <c r="M505" s="41" t="str">
        <f t="shared" ca="1" si="46"/>
        <v>G</v>
      </c>
      <c r="N505" s="41" t="str">
        <f t="shared" ca="1" si="47"/>
        <v>C2</v>
      </c>
      <c r="O505" s="41" t="str">
        <f t="shared" ca="1" si="48"/>
        <v>C2</v>
      </c>
    </row>
    <row r="506" spans="1:16" s="94" customFormat="1" ht="30" customHeight="1" x14ac:dyDescent="0.25">
      <c r="A506" s="84" t="s">
        <v>180</v>
      </c>
      <c r="B506" s="85" t="s">
        <v>605</v>
      </c>
      <c r="C506" s="86" t="s">
        <v>182</v>
      </c>
      <c r="D506" s="87" t="s">
        <v>169</v>
      </c>
      <c r="E506" s="88"/>
      <c r="F506" s="89"/>
      <c r="G506" s="90"/>
      <c r="H506" s="91"/>
      <c r="I506" s="92" t="s">
        <v>183</v>
      </c>
      <c r="J506" s="38" t="str">
        <f t="shared" ca="1" si="45"/>
        <v>LOCKED</v>
      </c>
      <c r="K506" s="39" t="str">
        <f t="shared" si="49"/>
        <v>E017Sewer Repair - Up to 3.0 Meters LongCW 2130-R12</v>
      </c>
      <c r="L506" s="40">
        <f>MATCH(K506,'[2]Pay Items'!$L$1:$L$643,0)</f>
        <v>457</v>
      </c>
      <c r="M506" s="41" t="str">
        <f t="shared" ca="1" si="46"/>
        <v>F0</v>
      </c>
      <c r="N506" s="41" t="str">
        <f t="shared" ca="1" si="47"/>
        <v>G</v>
      </c>
      <c r="O506" s="41" t="str">
        <f t="shared" ca="1" si="48"/>
        <v>C2</v>
      </c>
      <c r="P506" s="93" t="str">
        <f t="shared" ca="1" si="48"/>
        <v>C2</v>
      </c>
    </row>
    <row r="507" spans="1:16" s="100" customFormat="1" ht="30" customHeight="1" x14ac:dyDescent="0.25">
      <c r="A507" s="95" t="s">
        <v>606</v>
      </c>
      <c r="B507" s="96" t="s">
        <v>41</v>
      </c>
      <c r="C507" s="97" t="s">
        <v>325</v>
      </c>
      <c r="D507" s="87"/>
      <c r="E507" s="88"/>
      <c r="F507" s="89"/>
      <c r="G507" s="90"/>
      <c r="H507" s="91"/>
      <c r="I507" s="98" t="s">
        <v>186</v>
      </c>
      <c r="J507" s="38" t="str">
        <f t="shared" ca="1" si="45"/>
        <v>LOCKED</v>
      </c>
      <c r="K507" s="39" t="str">
        <f t="shared" si="49"/>
        <v>E017G300 mm</v>
      </c>
      <c r="L507" s="40">
        <f>MATCH(K507,'[2]Pay Items'!$L$1:$L$643,0)</f>
        <v>464</v>
      </c>
      <c r="M507" s="41" t="str">
        <f t="shared" ca="1" si="46"/>
        <v>F0</v>
      </c>
      <c r="N507" s="41" t="str">
        <f t="shared" ca="1" si="47"/>
        <v>G</v>
      </c>
      <c r="O507" s="41" t="str">
        <f t="shared" ca="1" si="48"/>
        <v>C2</v>
      </c>
      <c r="P507" s="99" t="str">
        <f t="shared" ca="1" si="48"/>
        <v>C2</v>
      </c>
    </row>
    <row r="508" spans="1:16" s="100" customFormat="1" ht="30" customHeight="1" x14ac:dyDescent="0.25">
      <c r="A508" s="95" t="s">
        <v>607</v>
      </c>
      <c r="B508" s="101" t="s">
        <v>96</v>
      </c>
      <c r="C508" s="102" t="s">
        <v>188</v>
      </c>
      <c r="D508" s="87"/>
      <c r="E508" s="88" t="s">
        <v>81</v>
      </c>
      <c r="F508" s="89">
        <v>1</v>
      </c>
      <c r="G508" s="196"/>
      <c r="H508" s="103">
        <f>ROUND(G508*F508,2)</f>
        <v>0</v>
      </c>
      <c r="I508" s="104"/>
      <c r="J508" s="38" t="str">
        <f t="shared" ca="1" si="45"/>
        <v/>
      </c>
      <c r="K508" s="39" t="str">
        <f t="shared" si="49"/>
        <v>E017HClass 3 Backfilleach</v>
      </c>
      <c r="L508" s="46" t="e">
        <f>MATCH(K508,'[2]Pay Items'!$L$1:$L$643,0)</f>
        <v>#N/A</v>
      </c>
      <c r="M508" s="41" t="str">
        <f t="shared" ca="1" si="46"/>
        <v>F0</v>
      </c>
      <c r="N508" s="41" t="str">
        <f t="shared" ca="1" si="47"/>
        <v>C2</v>
      </c>
      <c r="O508" s="41" t="str">
        <f t="shared" ca="1" si="48"/>
        <v>C2</v>
      </c>
      <c r="P508" s="99" t="str">
        <f t="shared" ca="1" si="48"/>
        <v>C2</v>
      </c>
    </row>
    <row r="509" spans="1:16" s="94" customFormat="1" ht="30" customHeight="1" x14ac:dyDescent="0.25">
      <c r="A509" s="84" t="s">
        <v>321</v>
      </c>
      <c r="B509" s="85" t="s">
        <v>608</v>
      </c>
      <c r="C509" s="86" t="s">
        <v>323</v>
      </c>
      <c r="D509" s="87" t="s">
        <v>169</v>
      </c>
      <c r="E509" s="88"/>
      <c r="F509" s="89"/>
      <c r="G509" s="90"/>
      <c r="H509" s="91"/>
      <c r="I509" s="92" t="s">
        <v>183</v>
      </c>
      <c r="J509" s="38" t="str">
        <f t="shared" ca="1" si="45"/>
        <v>LOCKED</v>
      </c>
      <c r="K509" s="39" t="str">
        <f t="shared" si="49"/>
        <v>E020Sewer Repair - In Addition to First 3.0 MetersCW 2130-R12</v>
      </c>
      <c r="L509" s="40">
        <f>MATCH(K509,'[2]Pay Items'!$L$1:$L$643,0)</f>
        <v>474</v>
      </c>
      <c r="M509" s="41" t="str">
        <f t="shared" ca="1" si="46"/>
        <v>F0</v>
      </c>
      <c r="N509" s="41" t="str">
        <f t="shared" ca="1" si="47"/>
        <v>G</v>
      </c>
      <c r="O509" s="41" t="str">
        <f t="shared" ca="1" si="48"/>
        <v>C2</v>
      </c>
      <c r="P509" s="93" t="str">
        <f t="shared" ca="1" si="48"/>
        <v>C2</v>
      </c>
    </row>
    <row r="510" spans="1:16" s="100" customFormat="1" ht="30" customHeight="1" x14ac:dyDescent="0.25">
      <c r="A510" s="95" t="s">
        <v>324</v>
      </c>
      <c r="B510" s="96" t="s">
        <v>41</v>
      </c>
      <c r="C510" s="97" t="s">
        <v>325</v>
      </c>
      <c r="D510" s="87"/>
      <c r="E510" s="88"/>
      <c r="F510" s="89"/>
      <c r="G510" s="90"/>
      <c r="H510" s="91"/>
      <c r="I510" s="98"/>
      <c r="J510" s="38" t="str">
        <f t="shared" ca="1" si="45"/>
        <v>LOCKED</v>
      </c>
      <c r="K510" s="39" t="str">
        <f t="shared" si="49"/>
        <v>E020G300 mm</v>
      </c>
      <c r="L510" s="40">
        <f>MATCH(K510,'[2]Pay Items'!$L$1:$L$643,0)</f>
        <v>481</v>
      </c>
      <c r="M510" s="41" t="str">
        <f t="shared" ca="1" si="46"/>
        <v>F0</v>
      </c>
      <c r="N510" s="41" t="str">
        <f t="shared" ca="1" si="47"/>
        <v>G</v>
      </c>
      <c r="O510" s="41" t="str">
        <f t="shared" ca="1" si="48"/>
        <v>C2</v>
      </c>
      <c r="P510" s="99" t="str">
        <f t="shared" ca="1" si="48"/>
        <v>C2</v>
      </c>
    </row>
    <row r="511" spans="1:16" s="94" customFormat="1" ht="30" customHeight="1" x14ac:dyDescent="0.25">
      <c r="A511" s="95" t="s">
        <v>326</v>
      </c>
      <c r="B511" s="101" t="s">
        <v>96</v>
      </c>
      <c r="C511" s="102" t="s">
        <v>188</v>
      </c>
      <c r="D511" s="87"/>
      <c r="E511" s="88" t="s">
        <v>117</v>
      </c>
      <c r="F511" s="89">
        <v>4</v>
      </c>
      <c r="G511" s="196"/>
      <c r="H511" s="103">
        <f>ROUND(G511*F511,2)</f>
        <v>0</v>
      </c>
      <c r="I511" s="92" t="s">
        <v>327</v>
      </c>
      <c r="J511" s="38" t="str">
        <f t="shared" ca="1" si="45"/>
        <v/>
      </c>
      <c r="K511" s="39" t="str">
        <f t="shared" si="49"/>
        <v>E020HClass 3 Backfillm</v>
      </c>
      <c r="L511" s="46" t="e">
        <f>MATCH(K511,'[2]Pay Items'!$L$1:$L$643,0)</f>
        <v>#N/A</v>
      </c>
      <c r="M511" s="41" t="str">
        <f t="shared" ca="1" si="46"/>
        <v>F0</v>
      </c>
      <c r="N511" s="41" t="str">
        <f t="shared" ca="1" si="47"/>
        <v>C2</v>
      </c>
      <c r="O511" s="41" t="str">
        <f t="shared" ca="1" si="48"/>
        <v>C2</v>
      </c>
      <c r="P511" s="93" t="str">
        <f t="shared" ca="1" si="48"/>
        <v>C2</v>
      </c>
    </row>
    <row r="512" spans="1:16" s="206" customFormat="1" ht="38.4" customHeight="1" x14ac:dyDescent="0.25">
      <c r="A512" s="198" t="s">
        <v>645</v>
      </c>
      <c r="B512" s="107" t="s">
        <v>650</v>
      </c>
      <c r="C512" s="120" t="s">
        <v>646</v>
      </c>
      <c r="D512" s="199" t="s">
        <v>651</v>
      </c>
      <c r="E512" s="110"/>
      <c r="F512" s="200"/>
      <c r="G512" s="112"/>
      <c r="H512" s="113"/>
      <c r="I512" s="92"/>
      <c r="J512" s="201"/>
      <c r="K512" s="202" t="str">
        <f t="shared" ref="K512:K513" ca="1" si="50">IF(CELL("protect",$G512)=1, "LOCKED", "")</f>
        <v>LOCKED</v>
      </c>
      <c r="L512" s="203" t="str">
        <f t="shared" ref="L512:L513" si="51">CLEAN(CONCATENATE(TRIM($A512),TRIM($C512),IF(LEFT($D512)&lt;&gt;"E",TRIM($D512),),TRIM($E512)))</f>
        <v>E022ASewer Inspection ( following repair)CW 2145-R3</v>
      </c>
      <c r="M512" s="204" t="e">
        <f>MATCH(L512,'[3]Pay Items Revisions April 2017 '!$L$1:$L$643,0)</f>
        <v>#N/A</v>
      </c>
      <c r="N512" s="205" t="str">
        <f t="shared" ref="N512:N513" ca="1" si="52">CELL("format",$F512)</f>
        <v>F0</v>
      </c>
      <c r="O512" s="205" t="str">
        <f t="shared" ref="O512:O513" ca="1" si="53">CELL("format",$G512)</f>
        <v>G</v>
      </c>
      <c r="P512" s="205" t="str">
        <f t="shared" ca="1" si="48"/>
        <v>C2</v>
      </c>
    </row>
    <row r="513" spans="1:16" s="213" customFormat="1" ht="30" customHeight="1" x14ac:dyDescent="0.25">
      <c r="A513" s="159" t="s">
        <v>647</v>
      </c>
      <c r="B513" s="96" t="s">
        <v>41</v>
      </c>
      <c r="C513" s="97" t="s">
        <v>649</v>
      </c>
      <c r="D513" s="87"/>
      <c r="E513" s="88" t="s">
        <v>117</v>
      </c>
      <c r="F513" s="214">
        <v>70</v>
      </c>
      <c r="G513" s="207"/>
      <c r="H513" s="208">
        <f t="shared" ref="H513" si="54">ROUND(G513*F513,2)</f>
        <v>0</v>
      </c>
      <c r="I513" s="209" t="s">
        <v>648</v>
      </c>
      <c r="J513" s="210"/>
      <c r="K513" s="211" t="str">
        <f t="shared" ca="1" si="50"/>
        <v/>
      </c>
      <c r="L513" s="203" t="str">
        <f t="shared" si="51"/>
        <v>E022E300 mm, Concrete LDSm</v>
      </c>
      <c r="M513" s="212" t="e">
        <f>MATCH(L513,'[3]Pay Items Revisions April 2017 '!$L$1:$L$643,0)</f>
        <v>#N/A</v>
      </c>
      <c r="N513" s="93" t="str">
        <f t="shared" ca="1" si="52"/>
        <v>,0</v>
      </c>
      <c r="O513" s="93" t="str">
        <f t="shared" ca="1" si="53"/>
        <v>C2</v>
      </c>
      <c r="P513" s="93" t="str">
        <f t="shared" ca="1" si="48"/>
        <v>C2</v>
      </c>
    </row>
    <row r="514" spans="1:16" s="45" customFormat="1" ht="30" customHeight="1" thickBot="1" x14ac:dyDescent="0.3">
      <c r="A514" s="44"/>
      <c r="B514" s="125" t="str">
        <f>B504</f>
        <v>G</v>
      </c>
      <c r="C514" s="237" t="str">
        <f>C504</f>
        <v>SEWER REPAIRS</v>
      </c>
      <c r="D514" s="235"/>
      <c r="E514" s="235"/>
      <c r="F514" s="236"/>
      <c r="G514" s="151" t="s">
        <v>283</v>
      </c>
      <c r="H514" s="163">
        <f>SUM(H507:H513)</f>
        <v>0</v>
      </c>
      <c r="J514" s="38" t="str">
        <f t="shared" ca="1" si="45"/>
        <v>LOCKED</v>
      </c>
      <c r="K514" s="39" t="str">
        <f t="shared" si="49"/>
        <v>SEWER REPAIRS</v>
      </c>
      <c r="L514" s="46" t="e">
        <f>MATCH(K514,'[2]Pay Items'!$L$1:$L$643,0)</f>
        <v>#N/A</v>
      </c>
      <c r="M514" s="41" t="str">
        <f t="shared" ca="1" si="46"/>
        <v>G</v>
      </c>
      <c r="N514" s="41" t="str">
        <f t="shared" ca="1" si="47"/>
        <v>C2</v>
      </c>
      <c r="O514" s="41" t="str">
        <f t="shared" ca="1" si="48"/>
        <v>C2</v>
      </c>
      <c r="P514" s="93" t="str">
        <f t="shared" ca="1" si="48"/>
        <v>C2</v>
      </c>
    </row>
    <row r="515" spans="1:16" ht="40.049999999999997" customHeight="1" thickTop="1" x14ac:dyDescent="0.25">
      <c r="A515" s="34"/>
      <c r="B515" s="241" t="s">
        <v>609</v>
      </c>
      <c r="C515" s="242"/>
      <c r="D515" s="242"/>
      <c r="E515" s="242"/>
      <c r="F515" s="242"/>
      <c r="G515" s="243"/>
      <c r="H515" s="164"/>
      <c r="J515" s="38" t="str">
        <f t="shared" ca="1" si="45"/>
        <v>LOCKED</v>
      </c>
      <c r="K515" s="39" t="str">
        <f t="shared" si="49"/>
        <v/>
      </c>
      <c r="L515" s="40">
        <f>MATCH(K515,'[2]Pay Items'!$L$1:$L$643,0)</f>
        <v>1</v>
      </c>
      <c r="M515" s="41" t="str">
        <f t="shared" ca="1" si="46"/>
        <v>G</v>
      </c>
      <c r="N515" s="41" t="str">
        <f t="shared" ca="1" si="47"/>
        <v>G</v>
      </c>
      <c r="O515" s="41" t="str">
        <f t="shared" ca="1" si="48"/>
        <v>G</v>
      </c>
      <c r="P515" s="93" t="str">
        <f t="shared" ca="1" si="48"/>
        <v>G</v>
      </c>
    </row>
    <row r="516" spans="1:16" s="45" customFormat="1" ht="30" customHeight="1" x14ac:dyDescent="0.25">
      <c r="A516" s="42"/>
      <c r="B516" s="43" t="s">
        <v>610</v>
      </c>
      <c r="C516" s="238" t="s">
        <v>611</v>
      </c>
      <c r="D516" s="244"/>
      <c r="E516" s="244"/>
      <c r="F516" s="240"/>
      <c r="G516" s="42"/>
      <c r="H516" s="44"/>
      <c r="J516" s="38" t="str">
        <f t="shared" ca="1" si="45"/>
        <v>LOCKED</v>
      </c>
      <c r="K516" s="39" t="str">
        <f t="shared" si="49"/>
        <v>HECTOR AVENUE NEW STREET LIGHT INSTALLATION - WILTON STREET TO STAFFORD STREET</v>
      </c>
      <c r="L516" s="46" t="e">
        <f>MATCH(K516,'[2]Pay Items'!$L$1:$L$643,0)</f>
        <v>#N/A</v>
      </c>
      <c r="M516" s="41" t="str">
        <f t="shared" ca="1" si="46"/>
        <v>G</v>
      </c>
      <c r="N516" s="41" t="str">
        <f t="shared" ca="1" si="47"/>
        <v>C2</v>
      </c>
      <c r="O516" s="41" t="str">
        <f t="shared" ca="1" si="48"/>
        <v>C2</v>
      </c>
      <c r="P516" s="93" t="str">
        <f t="shared" ca="1" si="48"/>
        <v>C2</v>
      </c>
    </row>
    <row r="517" spans="1:16" ht="40.200000000000003" customHeight="1" x14ac:dyDescent="0.25">
      <c r="A517" s="34"/>
      <c r="B517" s="47"/>
      <c r="C517" s="48" t="s">
        <v>612</v>
      </c>
      <c r="D517" s="49"/>
      <c r="E517" s="50" t="s">
        <v>23</v>
      </c>
      <c r="F517" s="50" t="s">
        <v>23</v>
      </c>
      <c r="G517" s="34" t="s">
        <v>23</v>
      </c>
      <c r="H517" s="51"/>
      <c r="J517" s="38" t="str">
        <f t="shared" ca="1" si="45"/>
        <v>LOCKED</v>
      </c>
      <c r="K517" s="39" t="str">
        <f t="shared" si="49"/>
        <v>NEW STREET LIGHT INSTALLATION</v>
      </c>
      <c r="L517" s="46" t="e">
        <f>MATCH(K517,'[2]Pay Items'!$L$1:$L$643,0)</f>
        <v>#N/A</v>
      </c>
      <c r="M517" s="41" t="str">
        <f t="shared" ca="1" si="46"/>
        <v>G</v>
      </c>
      <c r="N517" s="41" t="str">
        <f t="shared" ca="1" si="47"/>
        <v>C2</v>
      </c>
      <c r="O517" s="41" t="str">
        <f t="shared" ca="1" si="48"/>
        <v>C2</v>
      </c>
      <c r="P517" s="93" t="str">
        <f t="shared" ca="1" si="48"/>
        <v>C2</v>
      </c>
    </row>
    <row r="518" spans="1:16" ht="54" customHeight="1" x14ac:dyDescent="0.25">
      <c r="A518" s="34"/>
      <c r="B518" s="53" t="s">
        <v>613</v>
      </c>
      <c r="C518" s="54" t="s">
        <v>614</v>
      </c>
      <c r="D518" s="66" t="s">
        <v>615</v>
      </c>
      <c r="E518" s="56" t="s">
        <v>81</v>
      </c>
      <c r="F518" s="165">
        <v>8</v>
      </c>
      <c r="G518" s="194"/>
      <c r="H518" s="58">
        <f>ROUND(G518*F518,2)</f>
        <v>0</v>
      </c>
      <c r="J518" s="38" t="str">
        <f t="shared" ca="1" si="45"/>
        <v/>
      </c>
      <c r="K518" s="39" t="str">
        <f t="shared" si="49"/>
        <v>Removal of 25' to 35' street light pole and precast, poured in place concrete, steel power installed base or direct buried including davit arm, luminaire and appurtenances.each</v>
      </c>
      <c r="L518" s="46" t="e">
        <f>MATCH(K518,'[2]Pay Items'!$L$1:$L$643,0)</f>
        <v>#N/A</v>
      </c>
      <c r="M518" s="41" t="str">
        <f t="shared" ca="1" si="46"/>
        <v>F0</v>
      </c>
      <c r="N518" s="41" t="str">
        <f t="shared" ca="1" si="47"/>
        <v>C2</v>
      </c>
      <c r="O518" s="41" t="str">
        <f t="shared" ca="1" si="48"/>
        <v>C2</v>
      </c>
      <c r="P518" s="93" t="str">
        <f t="shared" ca="1" si="48"/>
        <v>C2</v>
      </c>
    </row>
    <row r="519" spans="1:16" ht="54" customHeight="1" x14ac:dyDescent="0.25">
      <c r="A519" s="34"/>
      <c r="B519" s="53" t="s">
        <v>616</v>
      </c>
      <c r="C519" s="54" t="s">
        <v>617</v>
      </c>
      <c r="D519" s="66" t="s">
        <v>615</v>
      </c>
      <c r="E519" s="56" t="s">
        <v>117</v>
      </c>
      <c r="F519" s="165">
        <v>479</v>
      </c>
      <c r="G519" s="194"/>
      <c r="H519" s="58">
        <f t="shared" ref="H519:H525" si="55">ROUND(G519*F519,2)</f>
        <v>0</v>
      </c>
      <c r="J519" s="38" t="str">
        <f t="shared" ca="1" si="45"/>
        <v/>
      </c>
      <c r="K519" s="39" t="str">
        <f t="shared" si="49"/>
        <v>Installation of 50 mm conduit(s) by boring method complete with cable insertion (#4 AL C/N or 1/0 AL Triplex).m</v>
      </c>
      <c r="L519" s="46" t="e">
        <f>MATCH(K519,'[2]Pay Items'!$L$1:$L$643,0)</f>
        <v>#N/A</v>
      </c>
      <c r="M519" s="41" t="str">
        <f t="shared" ca="1" si="46"/>
        <v>F0</v>
      </c>
      <c r="N519" s="41" t="str">
        <f t="shared" ca="1" si="47"/>
        <v>C2</v>
      </c>
      <c r="O519" s="41" t="str">
        <f t="shared" ca="1" si="48"/>
        <v>C2</v>
      </c>
      <c r="P519" s="93" t="str">
        <f t="shared" ca="1" si="48"/>
        <v>C2</v>
      </c>
    </row>
    <row r="520" spans="1:16" ht="54" customHeight="1" x14ac:dyDescent="0.25">
      <c r="A520" s="34"/>
      <c r="B520" s="53" t="s">
        <v>618</v>
      </c>
      <c r="C520" s="54" t="s">
        <v>619</v>
      </c>
      <c r="D520" s="66" t="s">
        <v>615</v>
      </c>
      <c r="E520" s="56" t="s">
        <v>81</v>
      </c>
      <c r="F520" s="166">
        <v>11</v>
      </c>
      <c r="G520" s="194"/>
      <c r="H520" s="58">
        <f t="shared" si="55"/>
        <v>0</v>
      </c>
      <c r="J520" s="38" t="str">
        <f t="shared" ref="J520:J553" ca="1" si="56">IF(CELL("protect",$G520)=1, "LOCKED", "")</f>
        <v/>
      </c>
      <c r="K520" s="39" t="str">
        <f t="shared" si="49"/>
        <v>Installation of 25'/35' pole, davit arm and precast concrete base including luminaire and appurtenances.each</v>
      </c>
      <c r="L520" s="46" t="e">
        <f>MATCH(K520,'[2]Pay Items'!$L$1:$L$643,0)</f>
        <v>#N/A</v>
      </c>
      <c r="M520" s="41" t="str">
        <f t="shared" ref="M520:M553" ca="1" si="57">CELL("format",$F520)</f>
        <v>,0</v>
      </c>
      <c r="N520" s="41" t="str">
        <f t="shared" ref="N520:N553" ca="1" si="58">CELL("format",$G520)</f>
        <v>C2</v>
      </c>
      <c r="O520" s="41" t="str">
        <f t="shared" ref="O520:P553" ca="1" si="59">CELL("format",$H520)</f>
        <v>C2</v>
      </c>
      <c r="P520" s="93" t="str">
        <f t="shared" ca="1" si="59"/>
        <v>C2</v>
      </c>
    </row>
    <row r="521" spans="1:16" ht="54" customHeight="1" x14ac:dyDescent="0.25">
      <c r="A521" s="34"/>
      <c r="B521" s="53" t="s">
        <v>620</v>
      </c>
      <c r="C521" s="54" t="s">
        <v>621</v>
      </c>
      <c r="D521" s="66" t="s">
        <v>615</v>
      </c>
      <c r="E521" s="56" t="s">
        <v>81</v>
      </c>
      <c r="F521" s="165">
        <v>2</v>
      </c>
      <c r="G521" s="194"/>
      <c r="H521" s="58">
        <f t="shared" si="55"/>
        <v>0</v>
      </c>
      <c r="J521" s="38" t="str">
        <f t="shared" ca="1" si="56"/>
        <v/>
      </c>
      <c r="K521" s="39" t="str">
        <f t="shared" ref="K521:K553" si="60">CLEAN(CONCATENATE(TRIM($A521),TRIM($C521),IF(LEFT($D521)&lt;&gt;"E",TRIM($D521),),TRIM($E521)))</f>
        <v>Installation of one (1) 10' ground rod at end of street light circuit. Trench #4 ground wire up to 1 m from rod location to new street light and connect (hammerlock) to top of the ground rod.each</v>
      </c>
      <c r="L521" s="46" t="e">
        <f>MATCH(K521,'[2]Pay Items'!$L$1:$L$643,0)</f>
        <v>#N/A</v>
      </c>
      <c r="M521" s="41" t="str">
        <f t="shared" ca="1" si="57"/>
        <v>F0</v>
      </c>
      <c r="N521" s="41" t="str">
        <f t="shared" ca="1" si="58"/>
        <v>C2</v>
      </c>
      <c r="O521" s="41" t="str">
        <f t="shared" ca="1" si="59"/>
        <v>C2</v>
      </c>
      <c r="P521" s="93" t="str">
        <f t="shared" ca="1" si="59"/>
        <v>C2</v>
      </c>
    </row>
    <row r="522" spans="1:16" ht="54" customHeight="1" x14ac:dyDescent="0.25">
      <c r="A522" s="34"/>
      <c r="B522" s="53" t="s">
        <v>622</v>
      </c>
      <c r="C522" s="54" t="s">
        <v>623</v>
      </c>
      <c r="D522" s="66" t="s">
        <v>615</v>
      </c>
      <c r="E522" s="56" t="s">
        <v>81</v>
      </c>
      <c r="F522" s="166">
        <v>11</v>
      </c>
      <c r="G522" s="194"/>
      <c r="H522" s="58">
        <f>ROUND(G522*F522,2)</f>
        <v>0</v>
      </c>
      <c r="J522" s="38" t="str">
        <f t="shared" ca="1" si="56"/>
        <v/>
      </c>
      <c r="K522" s="39" t="str">
        <f t="shared" si="60"/>
        <v>Terminate 2/C #12 copper conductor to street light cables per Standard CD310-4, CD310-9 or CD310-10.each</v>
      </c>
      <c r="L522" s="46" t="e">
        <f>MATCH(K522,'[2]Pay Items'!$L$1:$L$643,0)</f>
        <v>#N/A</v>
      </c>
      <c r="M522" s="41" t="str">
        <f t="shared" ca="1" si="57"/>
        <v>,0</v>
      </c>
      <c r="N522" s="41" t="str">
        <f t="shared" ca="1" si="58"/>
        <v>C2</v>
      </c>
      <c r="O522" s="41" t="str">
        <f t="shared" ca="1" si="59"/>
        <v>C2</v>
      </c>
      <c r="P522" s="93" t="str">
        <f t="shared" ca="1" si="59"/>
        <v>C2</v>
      </c>
    </row>
    <row r="523" spans="1:16" ht="54" customHeight="1" x14ac:dyDescent="0.25">
      <c r="A523" s="34"/>
      <c r="B523" s="53" t="s">
        <v>624</v>
      </c>
      <c r="C523" s="54" t="s">
        <v>625</v>
      </c>
      <c r="D523" s="66" t="s">
        <v>615</v>
      </c>
      <c r="E523" s="56" t="s">
        <v>626</v>
      </c>
      <c r="F523" s="166">
        <v>11</v>
      </c>
      <c r="G523" s="194"/>
      <c r="H523" s="58">
        <f>ROUND(G523*F523,2)</f>
        <v>0</v>
      </c>
      <c r="J523" s="38" t="str">
        <f t="shared" ca="1" si="56"/>
        <v/>
      </c>
      <c r="K523" s="39" t="str">
        <f t="shared" si="60"/>
        <v>Installation of overhead span of #4 duplex between new or existing streetlight poles and connect luminaire to provide temporary feed.per span</v>
      </c>
      <c r="L523" s="46" t="e">
        <f>MATCH(K523,'[2]Pay Items'!$L$1:$L$643,0)</f>
        <v>#N/A</v>
      </c>
      <c r="M523" s="41" t="str">
        <f t="shared" ca="1" si="57"/>
        <v>,0</v>
      </c>
      <c r="N523" s="41" t="str">
        <f t="shared" ca="1" si="58"/>
        <v>C2</v>
      </c>
      <c r="O523" s="41" t="str">
        <f t="shared" ca="1" si="59"/>
        <v>C2</v>
      </c>
      <c r="P523" s="93" t="str">
        <f t="shared" ca="1" si="59"/>
        <v>C2</v>
      </c>
    </row>
    <row r="524" spans="1:16" ht="54" customHeight="1" x14ac:dyDescent="0.25">
      <c r="A524" s="34"/>
      <c r="B524" s="53" t="s">
        <v>627</v>
      </c>
      <c r="C524" s="54" t="s">
        <v>628</v>
      </c>
      <c r="D524" s="66" t="s">
        <v>615</v>
      </c>
      <c r="E524" s="56" t="s">
        <v>626</v>
      </c>
      <c r="F524" s="166">
        <v>11</v>
      </c>
      <c r="G524" s="194"/>
      <c r="H524" s="58">
        <f>ROUND(G524*F524,2)</f>
        <v>0</v>
      </c>
      <c r="J524" s="38" t="str">
        <f t="shared" ca="1" si="56"/>
        <v/>
      </c>
      <c r="K524" s="39" t="str">
        <f t="shared" si="60"/>
        <v>Removal of overhead span of #4 duplex between new or existing streetlight poles to remove temporary feed.per span</v>
      </c>
      <c r="L524" s="46" t="e">
        <f>MATCH(K524,'[2]Pay Items'!$L$1:$L$643,0)</f>
        <v>#N/A</v>
      </c>
      <c r="M524" s="41" t="str">
        <f t="shared" ca="1" si="57"/>
        <v>,0</v>
      </c>
      <c r="N524" s="41" t="str">
        <f t="shared" ca="1" si="58"/>
        <v>C2</v>
      </c>
      <c r="O524" s="41" t="str">
        <f t="shared" ca="1" si="59"/>
        <v>C2</v>
      </c>
      <c r="P524" s="93" t="str">
        <f t="shared" ca="1" si="59"/>
        <v>C2</v>
      </c>
    </row>
    <row r="525" spans="1:16" ht="54" customHeight="1" x14ac:dyDescent="0.25">
      <c r="A525" s="34"/>
      <c r="B525" s="53" t="s">
        <v>629</v>
      </c>
      <c r="C525" s="54" t="s">
        <v>630</v>
      </c>
      <c r="D525" s="66" t="s">
        <v>615</v>
      </c>
      <c r="E525" s="56" t="s">
        <v>81</v>
      </c>
      <c r="F525" s="166">
        <v>2</v>
      </c>
      <c r="G525" s="194"/>
      <c r="H525" s="58">
        <f t="shared" si="55"/>
        <v>0</v>
      </c>
      <c r="J525" s="38" t="str">
        <f t="shared" ca="1" si="56"/>
        <v/>
      </c>
      <c r="K525" s="39" t="str">
        <f t="shared" si="60"/>
        <v>Install / lower 3 m of Cable Guard, ground lug, cable up pole, and first 3 m section of ground rod per Standard CD 315-5.each</v>
      </c>
      <c r="L525" s="46" t="e">
        <f>MATCH(K525,'[2]Pay Items'!$L$1:$L$643,0)</f>
        <v>#N/A</v>
      </c>
      <c r="M525" s="41" t="str">
        <f t="shared" ca="1" si="57"/>
        <v>,0</v>
      </c>
      <c r="N525" s="41" t="str">
        <f t="shared" ca="1" si="58"/>
        <v>C2</v>
      </c>
      <c r="O525" s="41" t="str">
        <f t="shared" ca="1" si="59"/>
        <v>C2</v>
      </c>
      <c r="P525" s="93" t="str">
        <f t="shared" ca="1" si="59"/>
        <v>C2</v>
      </c>
    </row>
    <row r="526" spans="1:16" s="45" customFormat="1" ht="45" customHeight="1" thickBot="1" x14ac:dyDescent="0.3">
      <c r="A526" s="124"/>
      <c r="B526" s="125" t="str">
        <f>B516</f>
        <v>H</v>
      </c>
      <c r="C526" s="237" t="str">
        <f>C516</f>
        <v>HECTOR AVENUE NEW STREET LIGHT INSTALLATION - WILTON STREET TO STAFFORD STREET</v>
      </c>
      <c r="D526" s="235"/>
      <c r="E526" s="235"/>
      <c r="F526" s="236"/>
      <c r="G526" s="124" t="s">
        <v>283</v>
      </c>
      <c r="H526" s="124">
        <f>SUM(H516:H525)</f>
        <v>0</v>
      </c>
      <c r="J526" s="38" t="str">
        <f t="shared" ca="1" si="56"/>
        <v>LOCKED</v>
      </c>
      <c r="K526" s="39" t="str">
        <f t="shared" si="60"/>
        <v>HECTOR AVENUE NEW STREET LIGHT INSTALLATION - WILTON STREET TO STAFFORD STREET</v>
      </c>
      <c r="L526" s="46" t="e">
        <f>MATCH(K526,'[2]Pay Items'!$L$1:$L$643,0)</f>
        <v>#N/A</v>
      </c>
      <c r="M526" s="41" t="str">
        <f t="shared" ca="1" si="57"/>
        <v>G</v>
      </c>
      <c r="N526" s="41" t="str">
        <f t="shared" ca="1" si="58"/>
        <v>C2</v>
      </c>
      <c r="O526" s="41" t="str">
        <f t="shared" ca="1" si="59"/>
        <v>C2</v>
      </c>
      <c r="P526" s="93" t="str">
        <f t="shared" ca="1" si="59"/>
        <v>C2</v>
      </c>
    </row>
    <row r="527" spans="1:16" s="45" customFormat="1" ht="30" customHeight="1" thickTop="1" x14ac:dyDescent="0.25">
      <c r="A527" s="42"/>
      <c r="B527" s="43" t="s">
        <v>631</v>
      </c>
      <c r="C527" s="238" t="s">
        <v>632</v>
      </c>
      <c r="D527" s="244"/>
      <c r="E527" s="244"/>
      <c r="F527" s="240"/>
      <c r="G527" s="42"/>
      <c r="H527" s="44"/>
      <c r="J527" s="38" t="str">
        <f t="shared" ca="1" si="56"/>
        <v>LOCKED</v>
      </c>
      <c r="K527" s="39" t="str">
        <f t="shared" si="60"/>
        <v>BYNG PLACE NEW STREET LIGHT INSTALLATION - PEMBINA HIGHWAY TO RIVERSIDE DRIVE</v>
      </c>
      <c r="L527" s="46" t="e">
        <f>MATCH(K527,'[2]Pay Items'!$L$1:$L$643,0)</f>
        <v>#N/A</v>
      </c>
      <c r="M527" s="41" t="str">
        <f t="shared" ca="1" si="57"/>
        <v>G</v>
      </c>
      <c r="N527" s="41" t="str">
        <f t="shared" ca="1" si="58"/>
        <v>C2</v>
      </c>
      <c r="O527" s="41" t="str">
        <f t="shared" ca="1" si="59"/>
        <v>C2</v>
      </c>
      <c r="P527" s="93" t="str">
        <f t="shared" ca="1" si="59"/>
        <v>C2</v>
      </c>
    </row>
    <row r="528" spans="1:16" ht="40.200000000000003" customHeight="1" x14ac:dyDescent="0.25">
      <c r="A528" s="34"/>
      <c r="B528" s="47"/>
      <c r="C528" s="48" t="s">
        <v>612</v>
      </c>
      <c r="D528" s="49"/>
      <c r="E528" s="50" t="s">
        <v>23</v>
      </c>
      <c r="F528" s="50" t="s">
        <v>23</v>
      </c>
      <c r="G528" s="34" t="s">
        <v>23</v>
      </c>
      <c r="H528" s="51"/>
      <c r="J528" s="38" t="str">
        <f t="shared" ca="1" si="56"/>
        <v>LOCKED</v>
      </c>
      <c r="K528" s="39" t="str">
        <f t="shared" si="60"/>
        <v>NEW STREET LIGHT INSTALLATION</v>
      </c>
      <c r="L528" s="46" t="e">
        <f>MATCH(K528,'[2]Pay Items'!$L$1:$L$643,0)</f>
        <v>#N/A</v>
      </c>
      <c r="M528" s="41" t="str">
        <f t="shared" ca="1" si="57"/>
        <v>G</v>
      </c>
      <c r="N528" s="41" t="str">
        <f t="shared" ca="1" si="58"/>
        <v>C2</v>
      </c>
      <c r="O528" s="41" t="str">
        <f t="shared" ca="1" si="59"/>
        <v>C2</v>
      </c>
      <c r="P528" s="93" t="str">
        <f t="shared" ca="1" si="59"/>
        <v>C2</v>
      </c>
    </row>
    <row r="529" spans="1:16" ht="54" customHeight="1" x14ac:dyDescent="0.25">
      <c r="A529" s="34"/>
      <c r="B529" s="53" t="s">
        <v>633</v>
      </c>
      <c r="C529" s="54" t="s">
        <v>614</v>
      </c>
      <c r="D529" s="66" t="s">
        <v>615</v>
      </c>
      <c r="E529" s="56" t="s">
        <v>81</v>
      </c>
      <c r="F529" s="165">
        <v>7</v>
      </c>
      <c r="G529" s="194"/>
      <c r="H529" s="58">
        <f>ROUND(G529*F529,2)</f>
        <v>0</v>
      </c>
      <c r="J529" s="38" t="str">
        <f t="shared" ca="1" si="56"/>
        <v/>
      </c>
      <c r="K529" s="39" t="str">
        <f t="shared" si="60"/>
        <v>Removal of 25' to 35' street light pole and precast, poured in place concrete, steel power installed base or direct buried including davit arm, luminaire and appurtenances.each</v>
      </c>
      <c r="L529" s="46" t="e">
        <f>MATCH(K529,'[2]Pay Items'!$L$1:$L$643,0)</f>
        <v>#N/A</v>
      </c>
      <c r="M529" s="41" t="str">
        <f t="shared" ca="1" si="57"/>
        <v>F0</v>
      </c>
      <c r="N529" s="41" t="str">
        <f t="shared" ca="1" si="58"/>
        <v>C2</v>
      </c>
      <c r="O529" s="41" t="str">
        <f t="shared" ca="1" si="59"/>
        <v>C2</v>
      </c>
      <c r="P529" s="93" t="str">
        <f t="shared" ca="1" si="59"/>
        <v>C2</v>
      </c>
    </row>
    <row r="530" spans="1:16" ht="54" customHeight="1" x14ac:dyDescent="0.25">
      <c r="A530" s="34"/>
      <c r="B530" s="53" t="s">
        <v>634</v>
      </c>
      <c r="C530" s="54" t="s">
        <v>617</v>
      </c>
      <c r="D530" s="66" t="s">
        <v>615</v>
      </c>
      <c r="E530" s="56" t="s">
        <v>117</v>
      </c>
      <c r="F530" s="165">
        <v>400</v>
      </c>
      <c r="G530" s="194"/>
      <c r="H530" s="58">
        <f t="shared" ref="H530:H535" si="61">ROUND(G530*F530,2)</f>
        <v>0</v>
      </c>
      <c r="J530" s="38" t="str">
        <f t="shared" ca="1" si="56"/>
        <v/>
      </c>
      <c r="K530" s="39" t="str">
        <f t="shared" si="60"/>
        <v>Installation of 50 mm conduit(s) by boring method complete with cable insertion (#4 AL C/N or 1/0 AL Triplex).m</v>
      </c>
      <c r="L530" s="46" t="e">
        <f>MATCH(K530,'[2]Pay Items'!$L$1:$L$643,0)</f>
        <v>#N/A</v>
      </c>
      <c r="M530" s="41" t="str">
        <f t="shared" ca="1" si="57"/>
        <v>F0</v>
      </c>
      <c r="N530" s="41" t="str">
        <f t="shared" ca="1" si="58"/>
        <v>C2</v>
      </c>
      <c r="O530" s="41" t="str">
        <f t="shared" ca="1" si="59"/>
        <v>C2</v>
      </c>
      <c r="P530" s="93" t="str">
        <f t="shared" ca="1" si="59"/>
        <v>C2</v>
      </c>
    </row>
    <row r="531" spans="1:16" ht="54" customHeight="1" x14ac:dyDescent="0.25">
      <c r="A531" s="34"/>
      <c r="B531" s="53" t="s">
        <v>635</v>
      </c>
      <c r="C531" s="54" t="s">
        <v>619</v>
      </c>
      <c r="D531" s="66" t="s">
        <v>615</v>
      </c>
      <c r="E531" s="56" t="s">
        <v>81</v>
      </c>
      <c r="F531" s="166">
        <v>7</v>
      </c>
      <c r="G531" s="194"/>
      <c r="H531" s="58">
        <f t="shared" si="61"/>
        <v>0</v>
      </c>
      <c r="J531" s="38" t="str">
        <f t="shared" ca="1" si="56"/>
        <v/>
      </c>
      <c r="K531" s="39" t="str">
        <f t="shared" si="60"/>
        <v>Installation of 25'/35' pole, davit arm and precast concrete base including luminaire and appurtenances.each</v>
      </c>
      <c r="L531" s="46" t="e">
        <f>MATCH(K531,'[2]Pay Items'!$L$1:$L$643,0)</f>
        <v>#N/A</v>
      </c>
      <c r="M531" s="41" t="str">
        <f t="shared" ca="1" si="57"/>
        <v>,0</v>
      </c>
      <c r="N531" s="41" t="str">
        <f t="shared" ca="1" si="58"/>
        <v>C2</v>
      </c>
      <c r="O531" s="41" t="str">
        <f t="shared" ca="1" si="59"/>
        <v>C2</v>
      </c>
      <c r="P531" s="93" t="str">
        <f t="shared" ca="1" si="59"/>
        <v>C2</v>
      </c>
    </row>
    <row r="532" spans="1:16" ht="54" customHeight="1" x14ac:dyDescent="0.25">
      <c r="A532" s="34"/>
      <c r="B532" s="53" t="s">
        <v>636</v>
      </c>
      <c r="C532" s="54" t="s">
        <v>621</v>
      </c>
      <c r="D532" s="66" t="s">
        <v>615</v>
      </c>
      <c r="E532" s="56" t="s">
        <v>81</v>
      </c>
      <c r="F532" s="165">
        <v>2</v>
      </c>
      <c r="G532" s="194"/>
      <c r="H532" s="58">
        <f t="shared" si="61"/>
        <v>0</v>
      </c>
      <c r="J532" s="38" t="str">
        <f t="shared" ca="1" si="56"/>
        <v/>
      </c>
      <c r="K532" s="39" t="str">
        <f t="shared" si="60"/>
        <v>Installation of one (1) 10' ground rod at end of street light circuit. Trench #4 ground wire up to 1 m from rod location to new street light and connect (hammerlock) to top of the ground rod.each</v>
      </c>
      <c r="L532" s="46" t="e">
        <f>MATCH(K532,'[2]Pay Items'!$L$1:$L$643,0)</f>
        <v>#N/A</v>
      </c>
      <c r="M532" s="41" t="str">
        <f t="shared" ca="1" si="57"/>
        <v>F0</v>
      </c>
      <c r="N532" s="41" t="str">
        <f t="shared" ca="1" si="58"/>
        <v>C2</v>
      </c>
      <c r="O532" s="41" t="str">
        <f t="shared" ca="1" si="59"/>
        <v>C2</v>
      </c>
      <c r="P532" s="93" t="str">
        <f t="shared" ca="1" si="59"/>
        <v>C2</v>
      </c>
    </row>
    <row r="533" spans="1:16" ht="54" customHeight="1" x14ac:dyDescent="0.25">
      <c r="A533" s="34"/>
      <c r="B533" s="53" t="s">
        <v>637</v>
      </c>
      <c r="C533" s="54" t="s">
        <v>623</v>
      </c>
      <c r="D533" s="66" t="s">
        <v>615</v>
      </c>
      <c r="E533" s="56" t="s">
        <v>81</v>
      </c>
      <c r="F533" s="166">
        <v>7</v>
      </c>
      <c r="G533" s="194"/>
      <c r="H533" s="58">
        <f t="shared" si="61"/>
        <v>0</v>
      </c>
      <c r="J533" s="38" t="str">
        <f t="shared" ca="1" si="56"/>
        <v/>
      </c>
      <c r="K533" s="39" t="str">
        <f t="shared" si="60"/>
        <v>Terminate 2/C #12 copper conductor to street light cables per Standard CD310-4, CD310-9 or CD310-10.each</v>
      </c>
      <c r="L533" s="46" t="e">
        <f>MATCH(K533,'[2]Pay Items'!$L$1:$L$643,0)</f>
        <v>#N/A</v>
      </c>
      <c r="M533" s="41" t="str">
        <f t="shared" ca="1" si="57"/>
        <v>,0</v>
      </c>
      <c r="N533" s="41" t="str">
        <f t="shared" ca="1" si="58"/>
        <v>C2</v>
      </c>
      <c r="O533" s="41" t="str">
        <f t="shared" ca="1" si="59"/>
        <v>C2</v>
      </c>
      <c r="P533" s="93" t="str">
        <f t="shared" ca="1" si="59"/>
        <v>C2</v>
      </c>
    </row>
    <row r="534" spans="1:16" ht="54" customHeight="1" x14ac:dyDescent="0.25">
      <c r="A534" s="34"/>
      <c r="B534" s="53" t="s">
        <v>638</v>
      </c>
      <c r="C534" s="54" t="s">
        <v>625</v>
      </c>
      <c r="D534" s="66" t="s">
        <v>615</v>
      </c>
      <c r="E534" s="56" t="s">
        <v>626</v>
      </c>
      <c r="F534" s="166">
        <v>7</v>
      </c>
      <c r="G534" s="194"/>
      <c r="H534" s="58">
        <f t="shared" si="61"/>
        <v>0</v>
      </c>
      <c r="J534" s="38" t="str">
        <f t="shared" ca="1" si="56"/>
        <v/>
      </c>
      <c r="K534" s="39" t="str">
        <f t="shared" si="60"/>
        <v>Installation of overhead span of #4 duplex between new or existing streetlight poles and connect luminaire to provide temporary feed.per span</v>
      </c>
      <c r="L534" s="46" t="e">
        <f>MATCH(K534,'[2]Pay Items'!$L$1:$L$643,0)</f>
        <v>#N/A</v>
      </c>
      <c r="M534" s="41" t="str">
        <f t="shared" ca="1" si="57"/>
        <v>,0</v>
      </c>
      <c r="N534" s="41" t="str">
        <f t="shared" ca="1" si="58"/>
        <v>C2</v>
      </c>
      <c r="O534" s="41" t="str">
        <f t="shared" ca="1" si="59"/>
        <v>C2</v>
      </c>
      <c r="P534" s="93" t="str">
        <f t="shared" ca="1" si="59"/>
        <v>C2</v>
      </c>
    </row>
    <row r="535" spans="1:16" ht="54" customHeight="1" x14ac:dyDescent="0.25">
      <c r="A535" s="34"/>
      <c r="B535" s="53" t="s">
        <v>639</v>
      </c>
      <c r="C535" s="54" t="s">
        <v>628</v>
      </c>
      <c r="D535" s="66" t="s">
        <v>615</v>
      </c>
      <c r="E535" s="56" t="s">
        <v>626</v>
      </c>
      <c r="F535" s="166">
        <v>7</v>
      </c>
      <c r="G535" s="194"/>
      <c r="H535" s="58">
        <f t="shared" si="61"/>
        <v>0</v>
      </c>
      <c r="J535" s="38" t="str">
        <f t="shared" ca="1" si="56"/>
        <v/>
      </c>
      <c r="K535" s="39" t="str">
        <f t="shared" si="60"/>
        <v>Removal of overhead span of #4 duplex between new or existing streetlight poles to remove temporary feed.per span</v>
      </c>
      <c r="L535" s="46" t="e">
        <f>MATCH(K535,'[2]Pay Items'!$L$1:$L$643,0)</f>
        <v>#N/A</v>
      </c>
      <c r="M535" s="41" t="str">
        <f t="shared" ca="1" si="57"/>
        <v>,0</v>
      </c>
      <c r="N535" s="41" t="str">
        <f t="shared" ca="1" si="58"/>
        <v>C2</v>
      </c>
      <c r="O535" s="41" t="str">
        <f t="shared" ca="1" si="59"/>
        <v>C2</v>
      </c>
      <c r="P535" s="93" t="str">
        <f t="shared" ca="1" si="59"/>
        <v>C2</v>
      </c>
    </row>
    <row r="536" spans="1:16" ht="54" customHeight="1" x14ac:dyDescent="0.25">
      <c r="A536" s="34"/>
      <c r="B536" s="53" t="s">
        <v>640</v>
      </c>
      <c r="C536" s="54" t="s">
        <v>630</v>
      </c>
      <c r="D536" s="66" t="s">
        <v>615</v>
      </c>
      <c r="E536" s="56" t="s">
        <v>81</v>
      </c>
      <c r="F536" s="166">
        <v>2</v>
      </c>
      <c r="G536" s="194"/>
      <c r="H536" s="58">
        <f>ROUND(G536*F536,2)</f>
        <v>0</v>
      </c>
      <c r="J536" s="38" t="str">
        <f t="shared" ca="1" si="56"/>
        <v/>
      </c>
      <c r="K536" s="39" t="str">
        <f t="shared" si="60"/>
        <v>Install / lower 3 m of Cable Guard, ground lug, cable up pole, and first 3 m section of ground rod per Standard CD 315-5.each</v>
      </c>
      <c r="L536" s="46" t="e">
        <f>MATCH(K536,'[2]Pay Items'!$L$1:$L$643,0)</f>
        <v>#N/A</v>
      </c>
      <c r="M536" s="41" t="str">
        <f t="shared" ca="1" si="57"/>
        <v>,0</v>
      </c>
      <c r="N536" s="41" t="str">
        <f t="shared" ca="1" si="58"/>
        <v>C2</v>
      </c>
      <c r="O536" s="41" t="str">
        <f t="shared" ca="1" si="59"/>
        <v>C2</v>
      </c>
      <c r="P536" s="93" t="str">
        <f t="shared" ca="1" si="59"/>
        <v>C2</v>
      </c>
    </row>
    <row r="537" spans="1:16" s="45" customFormat="1" ht="45" customHeight="1" thickBot="1" x14ac:dyDescent="0.3">
      <c r="A537" s="124"/>
      <c r="B537" s="125" t="str">
        <f>B527</f>
        <v>I</v>
      </c>
      <c r="C537" s="237" t="str">
        <f>C527</f>
        <v>BYNG PLACE NEW STREET LIGHT INSTALLATION - PEMBINA HIGHWAY TO RIVERSIDE DRIVE</v>
      </c>
      <c r="D537" s="235"/>
      <c r="E537" s="235"/>
      <c r="F537" s="236"/>
      <c r="G537" s="124" t="s">
        <v>283</v>
      </c>
      <c r="H537" s="124">
        <f>SUM(H527:H536)</f>
        <v>0</v>
      </c>
      <c r="J537" s="38" t="str">
        <f t="shared" ca="1" si="56"/>
        <v>LOCKED</v>
      </c>
      <c r="K537" s="39" t="str">
        <f t="shared" si="60"/>
        <v>BYNG PLACE NEW STREET LIGHT INSTALLATION - PEMBINA HIGHWAY TO RIVERSIDE DRIVE</v>
      </c>
      <c r="L537" s="46" t="e">
        <f>MATCH(K537,'[2]Pay Items'!$L$1:$L$643,0)</f>
        <v>#N/A</v>
      </c>
      <c r="M537" s="41" t="str">
        <f t="shared" ca="1" si="57"/>
        <v>G</v>
      </c>
      <c r="N537" s="41" t="str">
        <f t="shared" ca="1" si="58"/>
        <v>C2</v>
      </c>
      <c r="O537" s="41" t="str">
        <f t="shared" ca="1" si="59"/>
        <v>C2</v>
      </c>
      <c r="P537" s="93" t="str">
        <f t="shared" ca="1" si="59"/>
        <v>C2</v>
      </c>
    </row>
    <row r="538" spans="1:16" ht="36" customHeight="1" thickTop="1" x14ac:dyDescent="0.4">
      <c r="A538" s="167"/>
      <c r="B538" s="168"/>
      <c r="C538" s="169" t="s">
        <v>641</v>
      </c>
      <c r="D538" s="170"/>
      <c r="E538" s="170"/>
      <c r="F538" s="170"/>
      <c r="G538" s="170"/>
      <c r="H538" s="171"/>
      <c r="J538" s="38" t="str">
        <f t="shared" ca="1" si="56"/>
        <v>LOCKED</v>
      </c>
      <c r="K538" s="39" t="str">
        <f t="shared" si="60"/>
        <v>SUMMARY</v>
      </c>
      <c r="L538" s="46" t="e">
        <f>MATCH(K538,'[2]Pay Items'!$L$1:$L$643,0)</f>
        <v>#N/A</v>
      </c>
      <c r="M538" s="41" t="str">
        <f t="shared" ca="1" si="57"/>
        <v>G</v>
      </c>
      <c r="N538" s="41" t="str">
        <f t="shared" ca="1" si="58"/>
        <v>G</v>
      </c>
      <c r="O538" s="41" t="str">
        <f t="shared" ca="1" si="59"/>
        <v>G</v>
      </c>
      <c r="P538" s="93" t="str">
        <f t="shared" ca="1" si="59"/>
        <v>G</v>
      </c>
    </row>
    <row r="539" spans="1:16" s="45" customFormat="1" ht="40.049999999999997" customHeight="1" thickBot="1" x14ac:dyDescent="0.3">
      <c r="A539" s="172"/>
      <c r="B539" s="245" t="str">
        <f>B6</f>
        <v>PART 1      CITY FUNDED WORK</v>
      </c>
      <c r="C539" s="246"/>
      <c r="D539" s="246"/>
      <c r="E539" s="246"/>
      <c r="F539" s="246"/>
      <c r="G539" s="173"/>
      <c r="H539" s="174"/>
      <c r="J539" s="38" t="str">
        <f t="shared" ca="1" si="56"/>
        <v>LOCKED</v>
      </c>
      <c r="K539" s="39" t="str">
        <f t="shared" si="60"/>
        <v/>
      </c>
      <c r="L539" s="40">
        <f>MATCH(K539,'[2]Pay Items'!$L$1:$L$643,0)</f>
        <v>1</v>
      </c>
      <c r="M539" s="41" t="str">
        <f t="shared" ca="1" si="57"/>
        <v>G</v>
      </c>
      <c r="N539" s="41" t="str">
        <f t="shared" ca="1" si="58"/>
        <v>G</v>
      </c>
      <c r="O539" s="41" t="str">
        <f t="shared" ca="1" si="59"/>
        <v>G</v>
      </c>
      <c r="P539" s="93" t="str">
        <f t="shared" ca="1" si="59"/>
        <v>G</v>
      </c>
    </row>
    <row r="540" spans="1:16" ht="30" customHeight="1" thickTop="1" thickBot="1" x14ac:dyDescent="0.3">
      <c r="A540" s="175"/>
      <c r="B540" s="150" t="s">
        <v>20</v>
      </c>
      <c r="C540" s="247" t="str">
        <f>C7</f>
        <v>SILVERSTONE AVE REHABILITATION - CORNELL DRIVE TO KING'S DRIVE</v>
      </c>
      <c r="D540" s="248"/>
      <c r="E540" s="248"/>
      <c r="F540" s="249"/>
      <c r="G540" s="175" t="s">
        <v>283</v>
      </c>
      <c r="H540" s="175">
        <f>H100</f>
        <v>0</v>
      </c>
      <c r="J540" s="38" t="str">
        <f t="shared" ca="1" si="56"/>
        <v>LOCKED</v>
      </c>
      <c r="K540" s="39" t="str">
        <f t="shared" si="60"/>
        <v>SILVERSTONE AVE REHABILITATION - CORNELL DRIVE TO KING'S DRIVE</v>
      </c>
      <c r="L540" s="46" t="e">
        <f>MATCH(K540,'[2]Pay Items'!$L$1:$L$643,0)</f>
        <v>#N/A</v>
      </c>
      <c r="M540" s="41" t="str">
        <f t="shared" ca="1" si="57"/>
        <v>G</v>
      </c>
      <c r="N540" s="41" t="str">
        <f t="shared" ca="1" si="58"/>
        <v>C2</v>
      </c>
      <c r="O540" s="41" t="str">
        <f t="shared" ca="1" si="59"/>
        <v>C2</v>
      </c>
      <c r="P540" s="93" t="str">
        <f t="shared" ca="1" si="59"/>
        <v>C2</v>
      </c>
    </row>
    <row r="541" spans="1:16" ht="30" customHeight="1" thickTop="1" thickBot="1" x14ac:dyDescent="0.3">
      <c r="A541" s="128"/>
      <c r="B541" s="125" t="s">
        <v>284</v>
      </c>
      <c r="C541" s="222" t="str">
        <f>C101</f>
        <v>KINGSWAY REHABILITATION - OAK STREET TO CAMBRIDGE STREET</v>
      </c>
      <c r="D541" s="223"/>
      <c r="E541" s="223"/>
      <c r="F541" s="224"/>
      <c r="G541" s="128" t="s">
        <v>283</v>
      </c>
      <c r="H541" s="128">
        <f>H194</f>
        <v>0</v>
      </c>
      <c r="J541" s="38" t="str">
        <f t="shared" ca="1" si="56"/>
        <v>LOCKED</v>
      </c>
      <c r="K541" s="39" t="str">
        <f t="shared" si="60"/>
        <v>KINGSWAY REHABILITATION - OAK STREET TO CAMBRIDGE STREET</v>
      </c>
      <c r="L541" s="46" t="e">
        <f>MATCH(K541,'[2]Pay Items'!$L$1:$L$643,0)</f>
        <v>#N/A</v>
      </c>
      <c r="M541" s="41" t="str">
        <f t="shared" ca="1" si="57"/>
        <v>G</v>
      </c>
      <c r="N541" s="41" t="str">
        <f t="shared" ca="1" si="58"/>
        <v>C2</v>
      </c>
      <c r="O541" s="41" t="str">
        <f t="shared" ca="1" si="59"/>
        <v>C2</v>
      </c>
      <c r="P541" s="93" t="str">
        <f t="shared" ca="1" si="59"/>
        <v>C2</v>
      </c>
    </row>
    <row r="542" spans="1:16" ht="30" customHeight="1" thickTop="1" thickBot="1" x14ac:dyDescent="0.3">
      <c r="A542" s="128"/>
      <c r="B542" s="125" t="s">
        <v>339</v>
      </c>
      <c r="C542" s="234" t="str">
        <f>C195</f>
        <v>ROSLYN ROAD REHABILITATION - OSBORNE STREET TO EAST END</v>
      </c>
      <c r="D542" s="235"/>
      <c r="E542" s="235"/>
      <c r="F542" s="236"/>
      <c r="G542" s="128" t="s">
        <v>283</v>
      </c>
      <c r="H542" s="128">
        <f>H278</f>
        <v>0</v>
      </c>
      <c r="J542" s="38" t="str">
        <f t="shared" ca="1" si="56"/>
        <v>LOCKED</v>
      </c>
      <c r="K542" s="39" t="str">
        <f t="shared" si="60"/>
        <v>ROSLYN ROAD REHABILITATION - OSBORNE STREET TO EAST END</v>
      </c>
      <c r="L542" s="46" t="e">
        <f>MATCH(K542,'[2]Pay Items'!$L$1:$L$643,0)</f>
        <v>#N/A</v>
      </c>
      <c r="M542" s="41" t="str">
        <f t="shared" ca="1" si="57"/>
        <v>G</v>
      </c>
      <c r="N542" s="41" t="str">
        <f t="shared" ca="1" si="58"/>
        <v>C2</v>
      </c>
      <c r="O542" s="41" t="str">
        <f t="shared" ca="1" si="59"/>
        <v>C2</v>
      </c>
      <c r="P542" s="93" t="str">
        <f t="shared" ca="1" si="59"/>
        <v>C2</v>
      </c>
    </row>
    <row r="543" spans="1:16" ht="30" customHeight="1" thickTop="1" thickBot="1" x14ac:dyDescent="0.3">
      <c r="A543" s="128"/>
      <c r="B543" s="125" t="s">
        <v>378</v>
      </c>
      <c r="C543" s="222" t="str">
        <f>C279</f>
        <v>BRYCE STREET REHABILITATION - RIVER AVENUE TO ROSLYN ROAD</v>
      </c>
      <c r="D543" s="223"/>
      <c r="E543" s="223"/>
      <c r="F543" s="224"/>
      <c r="G543" s="128" t="s">
        <v>283</v>
      </c>
      <c r="H543" s="128">
        <f>H337</f>
        <v>0</v>
      </c>
      <c r="J543" s="38" t="str">
        <f t="shared" ca="1" si="56"/>
        <v>LOCKED</v>
      </c>
      <c r="K543" s="39" t="str">
        <f t="shared" si="60"/>
        <v>BRYCE STREET REHABILITATION - RIVER AVENUE TO ROSLYN ROAD</v>
      </c>
      <c r="L543" s="46" t="e">
        <f>MATCH(K543,'[2]Pay Items'!$L$1:$L$643,0)</f>
        <v>#N/A</v>
      </c>
      <c r="M543" s="41" t="str">
        <f t="shared" ca="1" si="57"/>
        <v>G</v>
      </c>
      <c r="N543" s="41" t="str">
        <f t="shared" ca="1" si="58"/>
        <v>C2</v>
      </c>
      <c r="O543" s="41" t="str">
        <f t="shared" ca="1" si="59"/>
        <v>C2</v>
      </c>
      <c r="P543" s="93" t="str">
        <f t="shared" ca="1" si="59"/>
        <v>C2</v>
      </c>
    </row>
    <row r="544" spans="1:16" ht="30" customHeight="1" thickTop="1" thickBot="1" x14ac:dyDescent="0.3">
      <c r="A544" s="176"/>
      <c r="B544" s="177" t="s">
        <v>407</v>
      </c>
      <c r="C544" s="225" t="str">
        <f>C338</f>
        <v>HECTOR AVENUE RECONSTRUCTION - WILTON STREET TO STAFFORD STREET</v>
      </c>
      <c r="D544" s="226"/>
      <c r="E544" s="226"/>
      <c r="F544" s="227"/>
      <c r="G544" s="176" t="s">
        <v>283</v>
      </c>
      <c r="H544" s="176">
        <f>H417</f>
        <v>0</v>
      </c>
      <c r="J544" s="38" t="str">
        <f t="shared" ca="1" si="56"/>
        <v>LOCKED</v>
      </c>
      <c r="K544" s="39" t="str">
        <f t="shared" si="60"/>
        <v>HECTOR AVENUE RECONSTRUCTION - WILTON STREET TO STAFFORD STREET</v>
      </c>
      <c r="L544" s="46" t="e">
        <f>MATCH(K544,'[2]Pay Items'!$L$1:$L$643,0)</f>
        <v>#N/A</v>
      </c>
      <c r="M544" s="41" t="str">
        <f t="shared" ca="1" si="57"/>
        <v>G</v>
      </c>
      <c r="N544" s="41" t="str">
        <f t="shared" ca="1" si="58"/>
        <v>C2</v>
      </c>
      <c r="O544" s="41" t="str">
        <f t="shared" ca="1" si="59"/>
        <v>C2</v>
      </c>
      <c r="P544" s="93" t="str">
        <f t="shared" ca="1" si="59"/>
        <v>C2</v>
      </c>
    </row>
    <row r="545" spans="1:16" ht="30" customHeight="1" thickTop="1" thickBot="1" x14ac:dyDescent="0.3">
      <c r="A545" s="176"/>
      <c r="B545" s="177" t="s">
        <v>528</v>
      </c>
      <c r="C545" s="225" t="str">
        <f>C418</f>
        <v>BYNG PLACE RECONSTRUCTION - PEMBINA HIGHWAY TO RIVERSIDE DRIVE</v>
      </c>
      <c r="D545" s="226"/>
      <c r="E545" s="226"/>
      <c r="F545" s="227"/>
      <c r="G545" s="176" t="s">
        <v>283</v>
      </c>
      <c r="H545" s="176">
        <f>H503</f>
        <v>0</v>
      </c>
      <c r="J545" s="38" t="str">
        <f t="shared" ca="1" si="56"/>
        <v>LOCKED</v>
      </c>
      <c r="K545" s="39" t="str">
        <f t="shared" si="60"/>
        <v>BYNG PLACE RECONSTRUCTION - PEMBINA HIGHWAY TO RIVERSIDE DRIVE</v>
      </c>
      <c r="L545" s="46" t="e">
        <f>MATCH(K545,'[2]Pay Items'!$L$1:$L$643,0)</f>
        <v>#N/A</v>
      </c>
      <c r="M545" s="41" t="str">
        <f t="shared" ca="1" si="57"/>
        <v>G</v>
      </c>
      <c r="N545" s="41" t="str">
        <f t="shared" ca="1" si="58"/>
        <v>C2</v>
      </c>
      <c r="O545" s="41" t="str">
        <f t="shared" ca="1" si="59"/>
        <v>C2</v>
      </c>
      <c r="P545" s="93" t="str">
        <f t="shared" ca="1" si="59"/>
        <v>C2</v>
      </c>
    </row>
    <row r="546" spans="1:16" ht="30" customHeight="1" thickTop="1" thickBot="1" x14ac:dyDescent="0.3">
      <c r="A546" s="176"/>
      <c r="B546" s="177" t="s">
        <v>602</v>
      </c>
      <c r="C546" s="225" t="str">
        <f>C504</f>
        <v>SEWER REPAIRS</v>
      </c>
      <c r="D546" s="226"/>
      <c r="E546" s="226"/>
      <c r="F546" s="227"/>
      <c r="G546" s="176" t="s">
        <v>283</v>
      </c>
      <c r="H546" s="178">
        <f>H514</f>
        <v>0</v>
      </c>
      <c r="J546" s="38" t="str">
        <f t="shared" ca="1" si="56"/>
        <v>LOCKED</v>
      </c>
      <c r="K546" s="39" t="str">
        <f t="shared" si="60"/>
        <v>SEWER REPAIRS</v>
      </c>
      <c r="L546" s="46" t="e">
        <f>MATCH(K546,'[2]Pay Items'!$L$1:$L$643,0)</f>
        <v>#N/A</v>
      </c>
      <c r="M546" s="41" t="str">
        <f t="shared" ca="1" si="57"/>
        <v>G</v>
      </c>
      <c r="N546" s="41" t="str">
        <f t="shared" ca="1" si="58"/>
        <v>C2</v>
      </c>
      <c r="O546" s="41" t="str">
        <f t="shared" ca="1" si="59"/>
        <v>C2</v>
      </c>
      <c r="P546" s="93" t="str">
        <f t="shared" ca="1" si="59"/>
        <v>C2</v>
      </c>
    </row>
    <row r="547" spans="1:16" ht="28.95" customHeight="1" thickTop="1" thickBot="1" x14ac:dyDescent="0.35">
      <c r="A547" s="128"/>
      <c r="B547" s="179"/>
      <c r="C547" s="180"/>
      <c r="D547" s="181"/>
      <c r="E547" s="182"/>
      <c r="F547" s="182"/>
      <c r="G547" s="183" t="s">
        <v>642</v>
      </c>
      <c r="H547" s="184">
        <f>SUM(H540:H546)</f>
        <v>0</v>
      </c>
      <c r="J547" s="38" t="str">
        <f t="shared" ca="1" si="56"/>
        <v>LOCKED</v>
      </c>
      <c r="K547" s="39" t="str">
        <f t="shared" si="60"/>
        <v/>
      </c>
      <c r="L547" s="40">
        <f>MATCH(K547,'[2]Pay Items'!$L$1:$L$643,0)</f>
        <v>1</v>
      </c>
      <c r="M547" s="41" t="str">
        <f t="shared" ca="1" si="57"/>
        <v>F0</v>
      </c>
      <c r="N547" s="41" t="str">
        <f t="shared" ca="1" si="58"/>
        <v>C2</v>
      </c>
      <c r="O547" s="41" t="str">
        <f t="shared" ca="1" si="59"/>
        <v>C2</v>
      </c>
      <c r="P547" s="93" t="str">
        <f t="shared" ca="1" si="59"/>
        <v>C2</v>
      </c>
    </row>
    <row r="548" spans="1:16" s="45" customFormat="1" ht="40.049999999999997" customHeight="1" thickTop="1" thickBot="1" x14ac:dyDescent="0.3">
      <c r="A548" s="124"/>
      <c r="B548" s="228" t="str">
        <f>B515</f>
        <v>PART 2   MANITOBA HYDRO FUNDED WORK</v>
      </c>
      <c r="C548" s="229"/>
      <c r="D548" s="229"/>
      <c r="E548" s="229"/>
      <c r="F548" s="229"/>
      <c r="G548" s="230"/>
      <c r="H548" s="151"/>
      <c r="J548" s="38" t="str">
        <f t="shared" ca="1" si="56"/>
        <v>LOCKED</v>
      </c>
      <c r="K548" s="39" t="str">
        <f t="shared" si="60"/>
        <v/>
      </c>
      <c r="L548" s="40">
        <f>MATCH(K548,'[2]Pay Items'!$L$1:$L$643,0)</f>
        <v>1</v>
      </c>
      <c r="M548" s="41" t="str">
        <f t="shared" ca="1" si="57"/>
        <v>G</v>
      </c>
      <c r="N548" s="41" t="str">
        <f t="shared" ca="1" si="58"/>
        <v>G</v>
      </c>
      <c r="O548" s="41" t="str">
        <f t="shared" ca="1" si="59"/>
        <v>C2</v>
      </c>
      <c r="P548" s="93" t="str">
        <f t="shared" ca="1" si="59"/>
        <v>C2</v>
      </c>
    </row>
    <row r="549" spans="1:16" ht="30" customHeight="1" thickTop="1" thickBot="1" x14ac:dyDescent="0.3">
      <c r="A549" s="176"/>
      <c r="B549" s="185" t="s">
        <v>610</v>
      </c>
      <c r="C549" s="231" t="str">
        <f>C516</f>
        <v>HECTOR AVENUE NEW STREET LIGHT INSTALLATION - WILTON STREET TO STAFFORD STREET</v>
      </c>
      <c r="D549" s="232"/>
      <c r="E549" s="232"/>
      <c r="F549" s="233"/>
      <c r="G549" s="176" t="s">
        <v>283</v>
      </c>
      <c r="H549" s="178">
        <f>H526</f>
        <v>0</v>
      </c>
      <c r="J549" s="38" t="str">
        <f t="shared" ca="1" si="56"/>
        <v>LOCKED</v>
      </c>
      <c r="K549" s="39" t="str">
        <f t="shared" si="60"/>
        <v>HECTOR AVENUE NEW STREET LIGHT INSTALLATION - WILTON STREET TO STAFFORD STREET</v>
      </c>
      <c r="L549" s="46" t="e">
        <f>MATCH(K549,'[2]Pay Items'!$L$1:$L$643,0)</f>
        <v>#N/A</v>
      </c>
      <c r="M549" s="41" t="str">
        <f t="shared" ca="1" si="57"/>
        <v>G</v>
      </c>
      <c r="N549" s="41" t="str">
        <f t="shared" ca="1" si="58"/>
        <v>C2</v>
      </c>
      <c r="O549" s="41" t="str">
        <f t="shared" ca="1" si="59"/>
        <v>C2</v>
      </c>
      <c r="P549" s="93" t="str">
        <f t="shared" ca="1" si="59"/>
        <v>C2</v>
      </c>
    </row>
    <row r="550" spans="1:16" ht="30" customHeight="1" thickTop="1" thickBot="1" x14ac:dyDescent="0.3">
      <c r="A550" s="176"/>
      <c r="B550" s="177" t="s">
        <v>631</v>
      </c>
      <c r="C550" s="215" t="str">
        <f>C527</f>
        <v>BYNG PLACE NEW STREET LIGHT INSTALLATION - PEMBINA HIGHWAY TO RIVERSIDE DRIVE</v>
      </c>
      <c r="D550" s="216"/>
      <c r="E550" s="216"/>
      <c r="F550" s="217"/>
      <c r="G550" s="176" t="s">
        <v>283</v>
      </c>
      <c r="H550" s="178">
        <f>H537</f>
        <v>0</v>
      </c>
      <c r="J550" s="38" t="str">
        <f t="shared" ca="1" si="56"/>
        <v>LOCKED</v>
      </c>
      <c r="K550" s="39" t="str">
        <f t="shared" si="60"/>
        <v>BYNG PLACE NEW STREET LIGHT INSTALLATION - PEMBINA HIGHWAY TO RIVERSIDE DRIVE</v>
      </c>
      <c r="L550" s="46" t="e">
        <f>MATCH(K550,'[2]Pay Items'!$L$1:$L$643,0)</f>
        <v>#N/A</v>
      </c>
      <c r="M550" s="41" t="str">
        <f t="shared" ca="1" si="57"/>
        <v>G</v>
      </c>
      <c r="N550" s="41" t="str">
        <f t="shared" ca="1" si="58"/>
        <v>C2</v>
      </c>
      <c r="O550" s="41" t="str">
        <f t="shared" ca="1" si="59"/>
        <v>C2</v>
      </c>
      <c r="P550" s="93" t="str">
        <f t="shared" ca="1" si="59"/>
        <v>C2</v>
      </c>
    </row>
    <row r="551" spans="1:16" ht="28.95" customHeight="1" thickTop="1" thickBot="1" x14ac:dyDescent="0.35">
      <c r="A551" s="128"/>
      <c r="B551" s="179"/>
      <c r="C551" s="180"/>
      <c r="D551" s="181"/>
      <c r="E551" s="182"/>
      <c r="F551" s="182"/>
      <c r="G551" s="183" t="s">
        <v>643</v>
      </c>
      <c r="H551" s="184">
        <f>SUM(H549:H550)</f>
        <v>0</v>
      </c>
      <c r="J551" s="38" t="str">
        <f t="shared" ca="1" si="56"/>
        <v>LOCKED</v>
      </c>
      <c r="K551" s="39" t="str">
        <f t="shared" si="60"/>
        <v/>
      </c>
      <c r="L551" s="40">
        <f>MATCH(K551,'[2]Pay Items'!$L$1:$L$643,0)</f>
        <v>1</v>
      </c>
      <c r="M551" s="41" t="str">
        <f t="shared" ca="1" si="57"/>
        <v>F0</v>
      </c>
      <c r="N551" s="41" t="str">
        <f t="shared" ca="1" si="58"/>
        <v>C2</v>
      </c>
      <c r="O551" s="41" t="str">
        <f t="shared" ca="1" si="59"/>
        <v>C2</v>
      </c>
      <c r="P551" s="93" t="str">
        <f t="shared" ca="1" si="59"/>
        <v>C2</v>
      </c>
    </row>
    <row r="552" spans="1:16" s="11" customFormat="1" ht="37.950000000000003" customHeight="1" thickTop="1" x14ac:dyDescent="0.25">
      <c r="A552" s="34"/>
      <c r="B552" s="218" t="s">
        <v>644</v>
      </c>
      <c r="C552" s="219"/>
      <c r="D552" s="219"/>
      <c r="E552" s="219"/>
      <c r="F552" s="219"/>
      <c r="G552" s="220">
        <f>SUM(H540:H546,H549:H550)</f>
        <v>0</v>
      </c>
      <c r="H552" s="221"/>
      <c r="J552" s="38" t="str">
        <f t="shared" ca="1" si="56"/>
        <v>LOCKED</v>
      </c>
      <c r="K552" s="39" t="str">
        <f t="shared" si="60"/>
        <v/>
      </c>
      <c r="L552" s="40">
        <f>MATCH(K552,'[2]Pay Items'!$L$1:$L$643,0)</f>
        <v>1</v>
      </c>
      <c r="M552" s="41" t="str">
        <f t="shared" ca="1" si="57"/>
        <v>G</v>
      </c>
      <c r="N552" s="41" t="str">
        <f t="shared" ca="1" si="58"/>
        <v>C2</v>
      </c>
      <c r="O552" s="41" t="str">
        <f t="shared" ca="1" si="59"/>
        <v>G</v>
      </c>
      <c r="P552" s="93" t="str">
        <f t="shared" ca="1" si="59"/>
        <v>G</v>
      </c>
    </row>
    <row r="553" spans="1:16" ht="15.9" customHeight="1" x14ac:dyDescent="0.25">
      <c r="A553" s="186"/>
      <c r="B553" s="187"/>
      <c r="C553" s="188"/>
      <c r="D553" s="189"/>
      <c r="E553" s="188"/>
      <c r="F553" s="188"/>
      <c r="G553" s="190"/>
      <c r="H553" s="191"/>
      <c r="J553" s="38" t="str">
        <f t="shared" ca="1" si="56"/>
        <v>LOCKED</v>
      </c>
      <c r="K553" s="39" t="str">
        <f t="shared" si="60"/>
        <v/>
      </c>
      <c r="L553" s="40">
        <f>MATCH(K553,'[2]Pay Items'!$L$1:$L$643,0)</f>
        <v>1</v>
      </c>
      <c r="M553" s="41" t="str">
        <f t="shared" ca="1" si="57"/>
        <v>G</v>
      </c>
      <c r="N553" s="41" t="str">
        <f t="shared" ca="1" si="58"/>
        <v>C2</v>
      </c>
      <c r="O553" s="41" t="str">
        <f t="shared" ca="1" si="59"/>
        <v>G</v>
      </c>
      <c r="P553" s="93" t="str">
        <f t="shared" ca="1" si="59"/>
        <v>G</v>
      </c>
    </row>
  </sheetData>
  <sheetProtection algorithmName="SHA-512" hashValue="/mZA5LUrthqmeBwJrFZn2B3TJRjGErQaS1i+HYxntw0MSAhl3jcCcHVqijGHBpUWgPd7zSSpu8G5RglEvqbwfw==" saltValue="Eiy6Sr0576f+UhCmq9ejXw==" spinCount="100000" sheet="1" objects="1" scenarios="1" selectLockedCells="1"/>
  <mergeCells count="33">
    <mergeCell ref="C418:F418"/>
    <mergeCell ref="B6:F6"/>
    <mergeCell ref="C7:F7"/>
    <mergeCell ref="C100:F100"/>
    <mergeCell ref="C101:F101"/>
    <mergeCell ref="C194:F194"/>
    <mergeCell ref="C195:F195"/>
    <mergeCell ref="C278:F278"/>
    <mergeCell ref="C279:F279"/>
    <mergeCell ref="C337:F337"/>
    <mergeCell ref="C338:F338"/>
    <mergeCell ref="C417:F417"/>
    <mergeCell ref="C542:F542"/>
    <mergeCell ref="C503:F503"/>
    <mergeCell ref="C504:F504"/>
    <mergeCell ref="C514:F514"/>
    <mergeCell ref="B515:G515"/>
    <mergeCell ref="C516:F516"/>
    <mergeCell ref="C526:F526"/>
    <mergeCell ref="C527:F527"/>
    <mergeCell ref="C537:F537"/>
    <mergeCell ref="B539:F539"/>
    <mergeCell ref="C540:F540"/>
    <mergeCell ref="C541:F541"/>
    <mergeCell ref="C550:F550"/>
    <mergeCell ref="B552:F552"/>
    <mergeCell ref="G552:H552"/>
    <mergeCell ref="C543:F543"/>
    <mergeCell ref="C544:F544"/>
    <mergeCell ref="C545:F545"/>
    <mergeCell ref="C546:F546"/>
    <mergeCell ref="B548:G548"/>
    <mergeCell ref="C549:F549"/>
  </mergeCells>
  <conditionalFormatting sqref="D200 D216:D218 D220:D224 D232:D236 D251:D255 D422:D423 D426:D427 D432:D434 D460:D464 D490:D491 D356:D360 D375 D320:D321 D126:D132 D51:D53 D97:D99 D191:D193 D334:D336 D275:D277 D475:D476 D499:D501 D389:D390 D412:D414 D227:D228 D296:D299 D302:D303 D268:D269 D287:D289 D378:D379 D436:D442 D493 D147:D149 D311">
    <cfRule type="cellIs" dxfId="640" priority="639" stopIfTrue="1" operator="equal">
      <formula>"CW 2130-R11"</formula>
    </cfRule>
    <cfRule type="cellIs" dxfId="639" priority="640" stopIfTrue="1" operator="equal">
      <formula>"CW 3120-R2"</formula>
    </cfRule>
    <cfRule type="cellIs" dxfId="638" priority="641" stopIfTrue="1" operator="equal">
      <formula>"CW 3240-R7"</formula>
    </cfRule>
  </conditionalFormatting>
  <conditionalFormatting sqref="D201">
    <cfRule type="cellIs" dxfId="637" priority="636" stopIfTrue="1" operator="equal">
      <formula>"CW 2130-R11"</formula>
    </cfRule>
    <cfRule type="cellIs" dxfId="636" priority="637" stopIfTrue="1" operator="equal">
      <formula>"CW 3120-R2"</formula>
    </cfRule>
    <cfRule type="cellIs" dxfId="635" priority="638" stopIfTrue="1" operator="equal">
      <formula>"CW 3240-R7"</formula>
    </cfRule>
  </conditionalFormatting>
  <conditionalFormatting sqref="D202">
    <cfRule type="cellIs" dxfId="634" priority="633" stopIfTrue="1" operator="equal">
      <formula>"CW 2130-R11"</formula>
    </cfRule>
    <cfRule type="cellIs" dxfId="633" priority="634" stopIfTrue="1" operator="equal">
      <formula>"CW 3120-R2"</formula>
    </cfRule>
    <cfRule type="cellIs" dxfId="632" priority="635" stopIfTrue="1" operator="equal">
      <formula>"CW 3240-R7"</formula>
    </cfRule>
  </conditionalFormatting>
  <conditionalFormatting sqref="D203:D206">
    <cfRule type="cellIs" dxfId="631" priority="630" stopIfTrue="1" operator="equal">
      <formula>"CW 2130-R11"</formula>
    </cfRule>
    <cfRule type="cellIs" dxfId="630" priority="631" stopIfTrue="1" operator="equal">
      <formula>"CW 3120-R2"</formula>
    </cfRule>
    <cfRule type="cellIs" dxfId="629" priority="632" stopIfTrue="1" operator="equal">
      <formula>"CW 3240-R7"</formula>
    </cfRule>
  </conditionalFormatting>
  <conditionalFormatting sqref="D219">
    <cfRule type="cellIs" dxfId="628" priority="627" stopIfTrue="1" operator="equal">
      <formula>"CW 2130-R11"</formula>
    </cfRule>
    <cfRule type="cellIs" dxfId="627" priority="628" stopIfTrue="1" operator="equal">
      <formula>"CW 3120-R2"</formula>
    </cfRule>
    <cfRule type="cellIs" dxfId="626" priority="629" stopIfTrue="1" operator="equal">
      <formula>"CW 3240-R7"</formula>
    </cfRule>
  </conditionalFormatting>
  <conditionalFormatting sqref="D225">
    <cfRule type="cellIs" dxfId="625" priority="624" stopIfTrue="1" operator="equal">
      <formula>"CW 2130-R11"</formula>
    </cfRule>
    <cfRule type="cellIs" dxfId="624" priority="625" stopIfTrue="1" operator="equal">
      <formula>"CW 3120-R2"</formula>
    </cfRule>
    <cfRule type="cellIs" dxfId="623" priority="626" stopIfTrue="1" operator="equal">
      <formula>"CW 3240-R7"</formula>
    </cfRule>
  </conditionalFormatting>
  <conditionalFormatting sqref="D226">
    <cfRule type="cellIs" dxfId="622" priority="621" stopIfTrue="1" operator="equal">
      <formula>"CW 2130-R11"</formula>
    </cfRule>
    <cfRule type="cellIs" dxfId="621" priority="622" stopIfTrue="1" operator="equal">
      <formula>"CW 3120-R2"</formula>
    </cfRule>
    <cfRule type="cellIs" dxfId="620" priority="623" stopIfTrue="1" operator="equal">
      <formula>"CW 3240-R7"</formula>
    </cfRule>
  </conditionalFormatting>
  <conditionalFormatting sqref="D229">
    <cfRule type="cellIs" dxfId="619" priority="618" stopIfTrue="1" operator="equal">
      <formula>"CW 2130-R11"</formula>
    </cfRule>
    <cfRule type="cellIs" dxfId="618" priority="619" stopIfTrue="1" operator="equal">
      <formula>"CW 3120-R2"</formula>
    </cfRule>
    <cfRule type="cellIs" dxfId="617" priority="620" stopIfTrue="1" operator="equal">
      <formula>"CW 3240-R7"</formula>
    </cfRule>
  </conditionalFormatting>
  <conditionalFormatting sqref="D230">
    <cfRule type="cellIs" dxfId="616" priority="615" stopIfTrue="1" operator="equal">
      <formula>"CW 2130-R11"</formula>
    </cfRule>
    <cfRule type="cellIs" dxfId="615" priority="616" stopIfTrue="1" operator="equal">
      <formula>"CW 3120-R2"</formula>
    </cfRule>
    <cfRule type="cellIs" dxfId="614" priority="617" stopIfTrue="1" operator="equal">
      <formula>"CW 3240-R7"</formula>
    </cfRule>
  </conditionalFormatting>
  <conditionalFormatting sqref="D231">
    <cfRule type="cellIs" dxfId="613" priority="612" stopIfTrue="1" operator="equal">
      <formula>"CW 2130-R11"</formula>
    </cfRule>
    <cfRule type="cellIs" dxfId="612" priority="613" stopIfTrue="1" operator="equal">
      <formula>"CW 3120-R2"</formula>
    </cfRule>
    <cfRule type="cellIs" dxfId="611" priority="614" stopIfTrue="1" operator="equal">
      <formula>"CW 3240-R7"</formula>
    </cfRule>
  </conditionalFormatting>
  <conditionalFormatting sqref="D237:D238">
    <cfRule type="cellIs" dxfId="610" priority="609" stopIfTrue="1" operator="equal">
      <formula>"CW 2130-R11"</formula>
    </cfRule>
    <cfRule type="cellIs" dxfId="609" priority="610" stopIfTrue="1" operator="equal">
      <formula>"CW 3120-R2"</formula>
    </cfRule>
    <cfRule type="cellIs" dxfId="608" priority="611" stopIfTrue="1" operator="equal">
      <formula>"CW 3240-R7"</formula>
    </cfRule>
  </conditionalFormatting>
  <conditionalFormatting sqref="D240">
    <cfRule type="cellIs" dxfId="607" priority="606" stopIfTrue="1" operator="equal">
      <formula>"CW 2130-R11"</formula>
    </cfRule>
    <cfRule type="cellIs" dxfId="606" priority="607" stopIfTrue="1" operator="equal">
      <formula>"CW 3120-R2"</formula>
    </cfRule>
    <cfRule type="cellIs" dxfId="605" priority="608" stopIfTrue="1" operator="equal">
      <formula>"CW 3240-R7"</formula>
    </cfRule>
  </conditionalFormatting>
  <conditionalFormatting sqref="D242:D245">
    <cfRule type="cellIs" dxfId="604" priority="604" stopIfTrue="1" operator="equal">
      <formula>"CW 3120-R2"</formula>
    </cfRule>
    <cfRule type="cellIs" dxfId="603" priority="605" stopIfTrue="1" operator="equal">
      <formula>"CW 3240-R7"</formula>
    </cfRule>
  </conditionalFormatting>
  <conditionalFormatting sqref="D249">
    <cfRule type="cellIs" dxfId="602" priority="602" stopIfTrue="1" operator="equal">
      <formula>"CW 3120-R2"</formula>
    </cfRule>
    <cfRule type="cellIs" dxfId="601" priority="603" stopIfTrue="1" operator="equal">
      <formula>"CW 3240-R7"</formula>
    </cfRule>
  </conditionalFormatting>
  <conditionalFormatting sqref="D256:D257">
    <cfRule type="cellIs" dxfId="600" priority="600" stopIfTrue="1" operator="equal">
      <formula>"CW 3120-R2"</formula>
    </cfRule>
    <cfRule type="cellIs" dxfId="599" priority="601" stopIfTrue="1" operator="equal">
      <formula>"CW 3240-R7"</formula>
    </cfRule>
  </conditionalFormatting>
  <conditionalFormatting sqref="D258:D259">
    <cfRule type="cellIs" dxfId="598" priority="598" stopIfTrue="1" operator="equal">
      <formula>"CW 3120-R2"</formula>
    </cfRule>
    <cfRule type="cellIs" dxfId="597" priority="599" stopIfTrue="1" operator="equal">
      <formula>"CW 3240-R7"</formula>
    </cfRule>
  </conditionalFormatting>
  <conditionalFormatting sqref="D260">
    <cfRule type="cellIs" dxfId="596" priority="596" stopIfTrue="1" operator="equal">
      <formula>"CW 3120-R2"</formula>
    </cfRule>
    <cfRule type="cellIs" dxfId="595" priority="597" stopIfTrue="1" operator="equal">
      <formula>"CW 3240-R7"</formula>
    </cfRule>
  </conditionalFormatting>
  <conditionalFormatting sqref="D261">
    <cfRule type="cellIs" dxfId="594" priority="594" stopIfTrue="1" operator="equal">
      <formula>"CW 2130-R11"</formula>
    </cfRule>
    <cfRule type="cellIs" dxfId="593" priority="595" stopIfTrue="1" operator="equal">
      <formula>"CW 3240-R7"</formula>
    </cfRule>
  </conditionalFormatting>
  <conditionalFormatting sqref="D246:D248">
    <cfRule type="cellIs" dxfId="592" priority="592" stopIfTrue="1" operator="equal">
      <formula>"CW 3120-R2"</formula>
    </cfRule>
    <cfRule type="cellIs" dxfId="591" priority="593" stopIfTrue="1" operator="equal">
      <formula>"CW 3240-R7"</formula>
    </cfRule>
  </conditionalFormatting>
  <conditionalFormatting sqref="D265:D266">
    <cfRule type="cellIs" dxfId="590" priority="587" stopIfTrue="1" operator="equal">
      <formula>"CW 2130-R11"</formula>
    </cfRule>
    <cfRule type="cellIs" dxfId="589" priority="588" stopIfTrue="1" operator="equal">
      <formula>"CW 3120-R2"</formula>
    </cfRule>
    <cfRule type="cellIs" dxfId="588" priority="589" stopIfTrue="1" operator="equal">
      <formula>"CW 3240-R7"</formula>
    </cfRule>
  </conditionalFormatting>
  <conditionalFormatting sqref="D264">
    <cfRule type="cellIs" dxfId="587" priority="590" stopIfTrue="1" operator="equal">
      <formula>"CW 3120-R2"</formula>
    </cfRule>
    <cfRule type="cellIs" dxfId="586" priority="591" stopIfTrue="1" operator="equal">
      <formula>"CW 3240-R7"</formula>
    </cfRule>
  </conditionalFormatting>
  <conditionalFormatting sqref="D420:D421">
    <cfRule type="cellIs" dxfId="585" priority="584" stopIfTrue="1" operator="equal">
      <formula>"CW 2130-R11"</formula>
    </cfRule>
    <cfRule type="cellIs" dxfId="584" priority="585" stopIfTrue="1" operator="equal">
      <formula>"CW 3120-R2"</formula>
    </cfRule>
    <cfRule type="cellIs" dxfId="583" priority="586" stopIfTrue="1" operator="equal">
      <formula>"CW 3240-R7"</formula>
    </cfRule>
  </conditionalFormatting>
  <conditionalFormatting sqref="D424">
    <cfRule type="cellIs" dxfId="582" priority="581" stopIfTrue="1" operator="equal">
      <formula>"CW 2130-R11"</formula>
    </cfRule>
    <cfRule type="cellIs" dxfId="581" priority="582" stopIfTrue="1" operator="equal">
      <formula>"CW 3120-R2"</formula>
    </cfRule>
    <cfRule type="cellIs" dxfId="580" priority="583" stopIfTrue="1" operator="equal">
      <formula>"CW 3240-R7"</formula>
    </cfRule>
  </conditionalFormatting>
  <conditionalFormatting sqref="D425">
    <cfRule type="cellIs" dxfId="579" priority="578" stopIfTrue="1" operator="equal">
      <formula>"CW 2130-R11"</formula>
    </cfRule>
    <cfRule type="cellIs" dxfId="578" priority="579" stopIfTrue="1" operator="equal">
      <formula>"CW 3120-R2"</formula>
    </cfRule>
    <cfRule type="cellIs" dxfId="577" priority="580" stopIfTrue="1" operator="equal">
      <formula>"CW 3240-R7"</formula>
    </cfRule>
  </conditionalFormatting>
  <conditionalFormatting sqref="D429:D431">
    <cfRule type="cellIs" dxfId="576" priority="575" stopIfTrue="1" operator="equal">
      <formula>"CW 2130-R11"</formula>
    </cfRule>
    <cfRule type="cellIs" dxfId="575" priority="576" stopIfTrue="1" operator="equal">
      <formula>"CW 3120-R2"</formula>
    </cfRule>
    <cfRule type="cellIs" dxfId="574" priority="577" stopIfTrue="1" operator="equal">
      <formula>"CW 3240-R7"</formula>
    </cfRule>
  </conditionalFormatting>
  <conditionalFormatting sqref="D435">
    <cfRule type="cellIs" dxfId="573" priority="572" stopIfTrue="1" operator="equal">
      <formula>"CW 2130-R11"</formula>
    </cfRule>
    <cfRule type="cellIs" dxfId="572" priority="573" stopIfTrue="1" operator="equal">
      <formula>"CW 3120-R2"</formula>
    </cfRule>
    <cfRule type="cellIs" dxfId="571" priority="574" stopIfTrue="1" operator="equal">
      <formula>"CW 3240-R7"</formula>
    </cfRule>
  </conditionalFormatting>
  <conditionalFormatting sqref="D443">
    <cfRule type="cellIs" dxfId="570" priority="569" stopIfTrue="1" operator="equal">
      <formula>"CW 2130-R11"</formula>
    </cfRule>
    <cfRule type="cellIs" dxfId="569" priority="570" stopIfTrue="1" operator="equal">
      <formula>"CW 3120-R2"</formula>
    </cfRule>
    <cfRule type="cellIs" dxfId="568" priority="571" stopIfTrue="1" operator="equal">
      <formula>"CW 3240-R7"</formula>
    </cfRule>
  </conditionalFormatting>
  <conditionalFormatting sqref="D444">
    <cfRule type="cellIs" dxfId="567" priority="566" stopIfTrue="1" operator="equal">
      <formula>"CW 2130-R11"</formula>
    </cfRule>
    <cfRule type="cellIs" dxfId="566" priority="567" stopIfTrue="1" operator="equal">
      <formula>"CW 3120-R2"</formula>
    </cfRule>
    <cfRule type="cellIs" dxfId="565" priority="568" stopIfTrue="1" operator="equal">
      <formula>"CW 3240-R7"</formula>
    </cfRule>
  </conditionalFormatting>
  <conditionalFormatting sqref="D445">
    <cfRule type="cellIs" dxfId="564" priority="563" stopIfTrue="1" operator="equal">
      <formula>"CW 2130-R11"</formula>
    </cfRule>
    <cfRule type="cellIs" dxfId="563" priority="564" stopIfTrue="1" operator="equal">
      <formula>"CW 3120-R2"</formula>
    </cfRule>
    <cfRule type="cellIs" dxfId="562" priority="565" stopIfTrue="1" operator="equal">
      <formula>"CW 3240-R7"</formula>
    </cfRule>
  </conditionalFormatting>
  <conditionalFormatting sqref="D446">
    <cfRule type="cellIs" dxfId="561" priority="560" stopIfTrue="1" operator="equal">
      <formula>"CW 2130-R11"</formula>
    </cfRule>
    <cfRule type="cellIs" dxfId="560" priority="561" stopIfTrue="1" operator="equal">
      <formula>"CW 3120-R2"</formula>
    </cfRule>
    <cfRule type="cellIs" dxfId="559" priority="562" stopIfTrue="1" operator="equal">
      <formula>"CW 3240-R7"</formula>
    </cfRule>
  </conditionalFormatting>
  <conditionalFormatting sqref="D452">
    <cfRule type="cellIs" dxfId="558" priority="557" stopIfTrue="1" operator="equal">
      <formula>"CW 2130-R11"</formula>
    </cfRule>
    <cfRule type="cellIs" dxfId="557" priority="558" stopIfTrue="1" operator="equal">
      <formula>"CW 3120-R2"</formula>
    </cfRule>
    <cfRule type="cellIs" dxfId="556" priority="559" stopIfTrue="1" operator="equal">
      <formula>"CW 3240-R7"</formula>
    </cfRule>
  </conditionalFormatting>
  <conditionalFormatting sqref="D454">
    <cfRule type="cellIs" dxfId="555" priority="554" stopIfTrue="1" operator="equal">
      <formula>"CW 2130-R11"</formula>
    </cfRule>
    <cfRule type="cellIs" dxfId="554" priority="555" stopIfTrue="1" operator="equal">
      <formula>"CW 3120-R2"</formula>
    </cfRule>
    <cfRule type="cellIs" dxfId="553" priority="556" stopIfTrue="1" operator="equal">
      <formula>"CW 3240-R7"</formula>
    </cfRule>
  </conditionalFormatting>
  <conditionalFormatting sqref="D456">
    <cfRule type="cellIs" dxfId="552" priority="551" stopIfTrue="1" operator="equal">
      <formula>"CW 2130-R11"</formula>
    </cfRule>
    <cfRule type="cellIs" dxfId="551" priority="552" stopIfTrue="1" operator="equal">
      <formula>"CW 3120-R2"</formula>
    </cfRule>
    <cfRule type="cellIs" dxfId="550" priority="553" stopIfTrue="1" operator="equal">
      <formula>"CW 3240-R7"</formula>
    </cfRule>
  </conditionalFormatting>
  <conditionalFormatting sqref="D447">
    <cfRule type="cellIs" dxfId="549" priority="548" stopIfTrue="1" operator="equal">
      <formula>"CW 2130-R11"</formula>
    </cfRule>
    <cfRule type="cellIs" dxfId="548" priority="549" stopIfTrue="1" operator="equal">
      <formula>"CW 3120-R2"</formula>
    </cfRule>
    <cfRule type="cellIs" dxfId="547" priority="550" stopIfTrue="1" operator="equal">
      <formula>"CW 3240-R7"</formula>
    </cfRule>
  </conditionalFormatting>
  <conditionalFormatting sqref="D466">
    <cfRule type="cellIs" dxfId="546" priority="545" stopIfTrue="1" operator="equal">
      <formula>"CW 2130-R11"</formula>
    </cfRule>
    <cfRule type="cellIs" dxfId="545" priority="546" stopIfTrue="1" operator="equal">
      <formula>"CW 3120-R2"</formula>
    </cfRule>
    <cfRule type="cellIs" dxfId="544" priority="547" stopIfTrue="1" operator="equal">
      <formula>"CW 3240-R7"</formula>
    </cfRule>
  </conditionalFormatting>
  <conditionalFormatting sqref="D468">
    <cfRule type="cellIs" dxfId="543" priority="543" stopIfTrue="1" operator="equal">
      <formula>"CW 3120-R2"</formula>
    </cfRule>
    <cfRule type="cellIs" dxfId="542" priority="544" stopIfTrue="1" operator="equal">
      <formula>"CW 3240-R7"</formula>
    </cfRule>
  </conditionalFormatting>
  <conditionalFormatting sqref="D469">
    <cfRule type="cellIs" dxfId="541" priority="540" stopIfTrue="1" operator="equal">
      <formula>"CW 2130-R11"</formula>
    </cfRule>
    <cfRule type="cellIs" dxfId="540" priority="541" stopIfTrue="1" operator="equal">
      <formula>"CW 3120-R2"</formula>
    </cfRule>
    <cfRule type="cellIs" dxfId="539" priority="542" stopIfTrue="1" operator="equal">
      <formula>"CW 3240-R7"</formula>
    </cfRule>
  </conditionalFormatting>
  <conditionalFormatting sqref="D471:D473">
    <cfRule type="cellIs" dxfId="538" priority="538" stopIfTrue="1" operator="equal">
      <formula>"CW 3120-R2"</formula>
    </cfRule>
    <cfRule type="cellIs" dxfId="537" priority="539" stopIfTrue="1" operator="equal">
      <formula>"CW 3240-R7"</formula>
    </cfRule>
  </conditionalFormatting>
  <conditionalFormatting sqref="D482">
    <cfRule type="cellIs" dxfId="536" priority="536" stopIfTrue="1" operator="equal">
      <formula>"CW 3120-R2"</formula>
    </cfRule>
    <cfRule type="cellIs" dxfId="535" priority="537" stopIfTrue="1" operator="equal">
      <formula>"CW 3240-R7"</formula>
    </cfRule>
  </conditionalFormatting>
  <conditionalFormatting sqref="D483">
    <cfRule type="cellIs" dxfId="534" priority="534" stopIfTrue="1" operator="equal">
      <formula>"CW 2130-R11"</formula>
    </cfRule>
    <cfRule type="cellIs" dxfId="533" priority="535" stopIfTrue="1" operator="equal">
      <formula>"CW 3240-R7"</formula>
    </cfRule>
  </conditionalFormatting>
  <conditionalFormatting sqref="D484">
    <cfRule type="cellIs" dxfId="532" priority="532" stopIfTrue="1" operator="equal">
      <formula>"CW 2130-R11"</formula>
    </cfRule>
    <cfRule type="cellIs" dxfId="531" priority="533" stopIfTrue="1" operator="equal">
      <formula>"CW 3240-R7"</formula>
    </cfRule>
  </conditionalFormatting>
  <conditionalFormatting sqref="D489">
    <cfRule type="cellIs" dxfId="530" priority="530" stopIfTrue="1" operator="equal">
      <formula>"CW 3120-R2"</formula>
    </cfRule>
    <cfRule type="cellIs" dxfId="529" priority="531" stopIfTrue="1" operator="equal">
      <formula>"CW 3240-R7"</formula>
    </cfRule>
  </conditionalFormatting>
  <conditionalFormatting sqref="D342:D344 D347:D348 D352:D354 D403:D404 D406">
    <cfRule type="cellIs" dxfId="528" priority="527" stopIfTrue="1" operator="equal">
      <formula>"CW 2130-R11"</formula>
    </cfRule>
    <cfRule type="cellIs" dxfId="527" priority="528" stopIfTrue="1" operator="equal">
      <formula>"CW 3120-R2"</formula>
    </cfRule>
    <cfRule type="cellIs" dxfId="526" priority="529" stopIfTrue="1" operator="equal">
      <formula>"CW 3240-R7"</formula>
    </cfRule>
  </conditionalFormatting>
  <conditionalFormatting sqref="D340:D341">
    <cfRule type="cellIs" dxfId="525" priority="524" stopIfTrue="1" operator="equal">
      <formula>"CW 2130-R11"</formula>
    </cfRule>
    <cfRule type="cellIs" dxfId="524" priority="525" stopIfTrue="1" operator="equal">
      <formula>"CW 3120-R2"</formula>
    </cfRule>
    <cfRule type="cellIs" dxfId="523" priority="526" stopIfTrue="1" operator="equal">
      <formula>"CW 3240-R7"</formula>
    </cfRule>
  </conditionalFormatting>
  <conditionalFormatting sqref="D345">
    <cfRule type="cellIs" dxfId="522" priority="521" stopIfTrue="1" operator="equal">
      <formula>"CW 2130-R11"</formula>
    </cfRule>
    <cfRule type="cellIs" dxfId="521" priority="522" stopIfTrue="1" operator="equal">
      <formula>"CW 3120-R2"</formula>
    </cfRule>
    <cfRule type="cellIs" dxfId="520" priority="523" stopIfTrue="1" operator="equal">
      <formula>"CW 3240-R7"</formula>
    </cfRule>
  </conditionalFormatting>
  <conditionalFormatting sqref="D346">
    <cfRule type="cellIs" dxfId="519" priority="518" stopIfTrue="1" operator="equal">
      <formula>"CW 2130-R11"</formula>
    </cfRule>
    <cfRule type="cellIs" dxfId="518" priority="519" stopIfTrue="1" operator="equal">
      <formula>"CW 3120-R2"</formula>
    </cfRule>
    <cfRule type="cellIs" dxfId="517" priority="520" stopIfTrue="1" operator="equal">
      <formula>"CW 3240-R7"</formula>
    </cfRule>
  </conditionalFormatting>
  <conditionalFormatting sqref="D350:D351">
    <cfRule type="cellIs" dxfId="516" priority="515" stopIfTrue="1" operator="equal">
      <formula>"CW 2130-R11"</formula>
    </cfRule>
    <cfRule type="cellIs" dxfId="515" priority="516" stopIfTrue="1" operator="equal">
      <formula>"CW 3120-R2"</formula>
    </cfRule>
    <cfRule type="cellIs" dxfId="514" priority="517" stopIfTrue="1" operator="equal">
      <formula>"CW 3240-R7"</formula>
    </cfRule>
  </conditionalFormatting>
  <conditionalFormatting sqref="D355">
    <cfRule type="cellIs" dxfId="513" priority="512" stopIfTrue="1" operator="equal">
      <formula>"CW 2130-R11"</formula>
    </cfRule>
    <cfRule type="cellIs" dxfId="512" priority="513" stopIfTrue="1" operator="equal">
      <formula>"CW 3120-R2"</formula>
    </cfRule>
    <cfRule type="cellIs" dxfId="511" priority="514" stopIfTrue="1" operator="equal">
      <formula>"CW 3240-R7"</formula>
    </cfRule>
  </conditionalFormatting>
  <conditionalFormatting sqref="D361">
    <cfRule type="cellIs" dxfId="510" priority="509" stopIfTrue="1" operator="equal">
      <formula>"CW 2130-R11"</formula>
    </cfRule>
    <cfRule type="cellIs" dxfId="509" priority="510" stopIfTrue="1" operator="equal">
      <formula>"CW 3120-R2"</formula>
    </cfRule>
    <cfRule type="cellIs" dxfId="508" priority="511" stopIfTrue="1" operator="equal">
      <formula>"CW 3240-R7"</formula>
    </cfRule>
  </conditionalFormatting>
  <conditionalFormatting sqref="D362">
    <cfRule type="cellIs" dxfId="507" priority="506" stopIfTrue="1" operator="equal">
      <formula>"CW 2130-R11"</formula>
    </cfRule>
    <cfRule type="cellIs" dxfId="506" priority="507" stopIfTrue="1" operator="equal">
      <formula>"CW 3120-R2"</formula>
    </cfRule>
    <cfRule type="cellIs" dxfId="505" priority="508" stopIfTrue="1" operator="equal">
      <formula>"CW 3240-R7"</formula>
    </cfRule>
  </conditionalFormatting>
  <conditionalFormatting sqref="D365">
    <cfRule type="cellIs" dxfId="504" priority="503" stopIfTrue="1" operator="equal">
      <formula>"CW 2130-R11"</formula>
    </cfRule>
    <cfRule type="cellIs" dxfId="503" priority="504" stopIfTrue="1" operator="equal">
      <formula>"CW 3120-R2"</formula>
    </cfRule>
    <cfRule type="cellIs" dxfId="502" priority="505" stopIfTrue="1" operator="equal">
      <formula>"CW 3240-R7"</formula>
    </cfRule>
  </conditionalFormatting>
  <conditionalFormatting sqref="D371">
    <cfRule type="cellIs" dxfId="501" priority="500" stopIfTrue="1" operator="equal">
      <formula>"CW 2130-R11"</formula>
    </cfRule>
    <cfRule type="cellIs" dxfId="500" priority="501" stopIfTrue="1" operator="equal">
      <formula>"CW 3120-R2"</formula>
    </cfRule>
    <cfRule type="cellIs" dxfId="499" priority="502" stopIfTrue="1" operator="equal">
      <formula>"CW 3240-R7"</formula>
    </cfRule>
  </conditionalFormatting>
  <conditionalFormatting sqref="D363">
    <cfRule type="cellIs" dxfId="498" priority="497" stopIfTrue="1" operator="equal">
      <formula>"CW 2130-R11"</formula>
    </cfRule>
    <cfRule type="cellIs" dxfId="497" priority="498" stopIfTrue="1" operator="equal">
      <formula>"CW 3120-R2"</formula>
    </cfRule>
    <cfRule type="cellIs" dxfId="496" priority="499" stopIfTrue="1" operator="equal">
      <formula>"CW 3240-R7"</formula>
    </cfRule>
  </conditionalFormatting>
  <conditionalFormatting sqref="D366">
    <cfRule type="cellIs" dxfId="495" priority="494" stopIfTrue="1" operator="equal">
      <formula>"CW 2130-R11"</formula>
    </cfRule>
    <cfRule type="cellIs" dxfId="494" priority="495" stopIfTrue="1" operator="equal">
      <formula>"CW 3120-R2"</formula>
    </cfRule>
    <cfRule type="cellIs" dxfId="493" priority="496" stopIfTrue="1" operator="equal">
      <formula>"CW 3240-R7"</formula>
    </cfRule>
  </conditionalFormatting>
  <conditionalFormatting sqref="D383">
    <cfRule type="cellIs" dxfId="492" priority="492" stopIfTrue="1" operator="equal">
      <formula>"CW 3120-R2"</formula>
    </cfRule>
    <cfRule type="cellIs" dxfId="491" priority="493" stopIfTrue="1" operator="equal">
      <formula>"CW 3240-R7"</formula>
    </cfRule>
  </conditionalFormatting>
  <conditionalFormatting sqref="D384">
    <cfRule type="cellIs" dxfId="490" priority="489" stopIfTrue="1" operator="equal">
      <formula>"CW 2130-R11"</formula>
    </cfRule>
    <cfRule type="cellIs" dxfId="489" priority="490" stopIfTrue="1" operator="equal">
      <formula>"CW 3120-R2"</formula>
    </cfRule>
    <cfRule type="cellIs" dxfId="488" priority="491" stopIfTrue="1" operator="equal">
      <formula>"CW 3240-R7"</formula>
    </cfRule>
  </conditionalFormatting>
  <conditionalFormatting sqref="D385:D387">
    <cfRule type="cellIs" dxfId="487" priority="487" stopIfTrue="1" operator="equal">
      <formula>"CW 3120-R2"</formula>
    </cfRule>
    <cfRule type="cellIs" dxfId="486" priority="488" stopIfTrue="1" operator="equal">
      <formula>"CW 3240-R7"</formula>
    </cfRule>
  </conditionalFormatting>
  <conditionalFormatting sqref="D395">
    <cfRule type="cellIs" dxfId="485" priority="485" stopIfTrue="1" operator="equal">
      <formula>"CW 3120-R2"</formula>
    </cfRule>
    <cfRule type="cellIs" dxfId="484" priority="486" stopIfTrue="1" operator="equal">
      <formula>"CW 3240-R7"</formula>
    </cfRule>
  </conditionalFormatting>
  <conditionalFormatting sqref="D396">
    <cfRule type="cellIs" dxfId="483" priority="483" stopIfTrue="1" operator="equal">
      <formula>"CW 2130-R11"</formula>
    </cfRule>
    <cfRule type="cellIs" dxfId="482" priority="484" stopIfTrue="1" operator="equal">
      <formula>"CW 3240-R7"</formula>
    </cfRule>
  </conditionalFormatting>
  <conditionalFormatting sqref="D397">
    <cfRule type="cellIs" dxfId="481" priority="481" stopIfTrue="1" operator="equal">
      <formula>"CW 2130-R11"</formula>
    </cfRule>
    <cfRule type="cellIs" dxfId="480" priority="482" stopIfTrue="1" operator="equal">
      <formula>"CW 3240-R7"</formula>
    </cfRule>
  </conditionalFormatting>
  <conditionalFormatting sqref="D402">
    <cfRule type="cellIs" dxfId="479" priority="479" stopIfTrue="1" operator="equal">
      <formula>"CW 3120-R2"</formula>
    </cfRule>
    <cfRule type="cellIs" dxfId="478" priority="480" stopIfTrue="1" operator="equal">
      <formula>"CW 3240-R7"</formula>
    </cfRule>
  </conditionalFormatting>
  <conditionalFormatting sqref="D284 D292:D294 D306:D310">
    <cfRule type="cellIs" dxfId="477" priority="476" stopIfTrue="1" operator="equal">
      <formula>"CW 2130-R11"</formula>
    </cfRule>
    <cfRule type="cellIs" dxfId="476" priority="477" stopIfTrue="1" operator="equal">
      <formula>"CW 3120-R2"</formula>
    </cfRule>
    <cfRule type="cellIs" dxfId="475" priority="478" stopIfTrue="1" operator="equal">
      <formula>"CW 3240-R7"</formula>
    </cfRule>
  </conditionalFormatting>
  <conditionalFormatting sqref="D285">
    <cfRule type="cellIs" dxfId="474" priority="473" stopIfTrue="1" operator="equal">
      <formula>"CW 2130-R11"</formula>
    </cfRule>
    <cfRule type="cellIs" dxfId="473" priority="474" stopIfTrue="1" operator="equal">
      <formula>"CW 3120-R2"</formula>
    </cfRule>
    <cfRule type="cellIs" dxfId="472" priority="475" stopIfTrue="1" operator="equal">
      <formula>"CW 3240-R7"</formula>
    </cfRule>
  </conditionalFormatting>
  <conditionalFormatting sqref="D286">
    <cfRule type="cellIs" dxfId="471" priority="470" stopIfTrue="1" operator="equal">
      <formula>"CW 2130-R11"</formula>
    </cfRule>
    <cfRule type="cellIs" dxfId="470" priority="471" stopIfTrue="1" operator="equal">
      <formula>"CW 3120-R2"</formula>
    </cfRule>
    <cfRule type="cellIs" dxfId="469" priority="472" stopIfTrue="1" operator="equal">
      <formula>"CW 3240-R7"</formula>
    </cfRule>
  </conditionalFormatting>
  <conditionalFormatting sqref="D295">
    <cfRule type="cellIs" dxfId="468" priority="467" stopIfTrue="1" operator="equal">
      <formula>"CW 2130-R11"</formula>
    </cfRule>
    <cfRule type="cellIs" dxfId="467" priority="468" stopIfTrue="1" operator="equal">
      <formula>"CW 3120-R2"</formula>
    </cfRule>
    <cfRule type="cellIs" dxfId="466" priority="469" stopIfTrue="1" operator="equal">
      <formula>"CW 3240-R7"</formula>
    </cfRule>
  </conditionalFormatting>
  <conditionalFormatting sqref="D300">
    <cfRule type="cellIs" dxfId="465" priority="464" stopIfTrue="1" operator="equal">
      <formula>"CW 2130-R11"</formula>
    </cfRule>
    <cfRule type="cellIs" dxfId="464" priority="465" stopIfTrue="1" operator="equal">
      <formula>"CW 3120-R2"</formula>
    </cfRule>
    <cfRule type="cellIs" dxfId="463" priority="466" stopIfTrue="1" operator="equal">
      <formula>"CW 3240-R7"</formula>
    </cfRule>
  </conditionalFormatting>
  <conditionalFormatting sqref="D301">
    <cfRule type="cellIs" dxfId="462" priority="461" stopIfTrue="1" operator="equal">
      <formula>"CW 2130-R11"</formula>
    </cfRule>
    <cfRule type="cellIs" dxfId="461" priority="462" stopIfTrue="1" operator="equal">
      <formula>"CW 3120-R2"</formula>
    </cfRule>
    <cfRule type="cellIs" dxfId="460" priority="463" stopIfTrue="1" operator="equal">
      <formula>"CW 3240-R7"</formula>
    </cfRule>
  </conditionalFormatting>
  <conditionalFormatting sqref="D304">
    <cfRule type="cellIs" dxfId="459" priority="458" stopIfTrue="1" operator="equal">
      <formula>"CW 2130-R11"</formula>
    </cfRule>
    <cfRule type="cellIs" dxfId="458" priority="459" stopIfTrue="1" operator="equal">
      <formula>"CW 3120-R2"</formula>
    </cfRule>
    <cfRule type="cellIs" dxfId="457" priority="460" stopIfTrue="1" operator="equal">
      <formula>"CW 3240-R7"</formula>
    </cfRule>
  </conditionalFormatting>
  <conditionalFormatting sqref="D305">
    <cfRule type="cellIs" dxfId="456" priority="455" stopIfTrue="1" operator="equal">
      <formula>"CW 2130-R11"</formula>
    </cfRule>
    <cfRule type="cellIs" dxfId="455" priority="456" stopIfTrue="1" operator="equal">
      <formula>"CW 3120-R2"</formula>
    </cfRule>
    <cfRule type="cellIs" dxfId="454" priority="457" stopIfTrue="1" operator="equal">
      <formula>"CW 3240-R7"</formula>
    </cfRule>
  </conditionalFormatting>
  <conditionalFormatting sqref="D312">
    <cfRule type="cellIs" dxfId="453" priority="452" stopIfTrue="1" operator="equal">
      <formula>"CW 2130-R11"</formula>
    </cfRule>
    <cfRule type="cellIs" dxfId="452" priority="453" stopIfTrue="1" operator="equal">
      <formula>"CW 3120-R2"</formula>
    </cfRule>
    <cfRule type="cellIs" dxfId="451" priority="454" stopIfTrue="1" operator="equal">
      <formula>"CW 3240-R7"</formula>
    </cfRule>
  </conditionalFormatting>
  <conditionalFormatting sqref="D314">
    <cfRule type="cellIs" dxfId="450" priority="449" stopIfTrue="1" operator="equal">
      <formula>"CW 2130-R11"</formula>
    </cfRule>
    <cfRule type="cellIs" dxfId="449" priority="450" stopIfTrue="1" operator="equal">
      <formula>"CW 3120-R2"</formula>
    </cfRule>
    <cfRule type="cellIs" dxfId="448" priority="451" stopIfTrue="1" operator="equal">
      <formula>"CW 3240-R7"</formula>
    </cfRule>
  </conditionalFormatting>
  <conditionalFormatting sqref="D316:D317">
    <cfRule type="cellIs" dxfId="447" priority="447" stopIfTrue="1" operator="equal">
      <formula>"CW 3120-R2"</formula>
    </cfRule>
    <cfRule type="cellIs" dxfId="446" priority="448" stopIfTrue="1" operator="equal">
      <formula>"CW 3240-R7"</formula>
    </cfRule>
  </conditionalFormatting>
  <conditionalFormatting sqref="D318">
    <cfRule type="cellIs" dxfId="445" priority="445" stopIfTrue="1" operator="equal">
      <formula>"CW 3120-R2"</formula>
    </cfRule>
    <cfRule type="cellIs" dxfId="444" priority="446" stopIfTrue="1" operator="equal">
      <formula>"CW 3240-R7"</formula>
    </cfRule>
  </conditionalFormatting>
  <conditionalFormatting sqref="D322:D323">
    <cfRule type="cellIs" dxfId="443" priority="443" stopIfTrue="1" operator="equal">
      <formula>"CW 3120-R2"</formula>
    </cfRule>
    <cfRule type="cellIs" dxfId="442" priority="444" stopIfTrue="1" operator="equal">
      <formula>"CW 3240-R7"</formula>
    </cfRule>
  </conditionalFormatting>
  <conditionalFormatting sqref="D324:D325">
    <cfRule type="cellIs" dxfId="441" priority="441" stopIfTrue="1" operator="equal">
      <formula>"CW 3120-R2"</formula>
    </cfRule>
    <cfRule type="cellIs" dxfId="440" priority="442" stopIfTrue="1" operator="equal">
      <formula>"CW 3240-R7"</formula>
    </cfRule>
  </conditionalFormatting>
  <conditionalFormatting sqref="D326">
    <cfRule type="cellIs" dxfId="439" priority="439" stopIfTrue="1" operator="equal">
      <formula>"CW 3120-R2"</formula>
    </cfRule>
    <cfRule type="cellIs" dxfId="438" priority="440" stopIfTrue="1" operator="equal">
      <formula>"CW 3240-R7"</formula>
    </cfRule>
  </conditionalFormatting>
  <conditionalFormatting sqref="D327">
    <cfRule type="cellIs" dxfId="437" priority="437" stopIfTrue="1" operator="equal">
      <formula>"CW 2130-R11"</formula>
    </cfRule>
    <cfRule type="cellIs" dxfId="436" priority="438" stopIfTrue="1" operator="equal">
      <formula>"CW 3240-R7"</formula>
    </cfRule>
  </conditionalFormatting>
  <conditionalFormatting sqref="D106 D122:D124 D142:D146 D169:D173 D186:D188">
    <cfRule type="cellIs" dxfId="435" priority="434" stopIfTrue="1" operator="equal">
      <formula>"CW 2130-R11"</formula>
    </cfRule>
    <cfRule type="cellIs" dxfId="434" priority="435" stopIfTrue="1" operator="equal">
      <formula>"CW 3120-R2"</formula>
    </cfRule>
    <cfRule type="cellIs" dxfId="433" priority="436" stopIfTrue="1" operator="equal">
      <formula>"CW 3240-R7"</formula>
    </cfRule>
  </conditionalFormatting>
  <conditionalFormatting sqref="D107">
    <cfRule type="cellIs" dxfId="432" priority="431" stopIfTrue="1" operator="equal">
      <formula>"CW 2130-R11"</formula>
    </cfRule>
    <cfRule type="cellIs" dxfId="431" priority="432" stopIfTrue="1" operator="equal">
      <formula>"CW 3120-R2"</formula>
    </cfRule>
    <cfRule type="cellIs" dxfId="430" priority="433" stopIfTrue="1" operator="equal">
      <formula>"CW 3240-R7"</formula>
    </cfRule>
  </conditionalFormatting>
  <conditionalFormatting sqref="D108">
    <cfRule type="cellIs" dxfId="429" priority="428" stopIfTrue="1" operator="equal">
      <formula>"CW 2130-R11"</formula>
    </cfRule>
    <cfRule type="cellIs" dxfId="428" priority="429" stopIfTrue="1" operator="equal">
      <formula>"CW 3120-R2"</formula>
    </cfRule>
    <cfRule type="cellIs" dxfId="427" priority="430" stopIfTrue="1" operator="equal">
      <formula>"CW 3240-R7"</formula>
    </cfRule>
  </conditionalFormatting>
  <conditionalFormatting sqref="D109:D112">
    <cfRule type="cellIs" dxfId="426" priority="425" stopIfTrue="1" operator="equal">
      <formula>"CW 2130-R11"</formula>
    </cfRule>
    <cfRule type="cellIs" dxfId="425" priority="426" stopIfTrue="1" operator="equal">
      <formula>"CW 3120-R2"</formula>
    </cfRule>
    <cfRule type="cellIs" dxfId="424" priority="427" stopIfTrue="1" operator="equal">
      <formula>"CW 3240-R7"</formula>
    </cfRule>
  </conditionalFormatting>
  <conditionalFormatting sqref="D125">
    <cfRule type="cellIs" dxfId="423" priority="422" stopIfTrue="1" operator="equal">
      <formula>"CW 2130-R11"</formula>
    </cfRule>
    <cfRule type="cellIs" dxfId="422" priority="423" stopIfTrue="1" operator="equal">
      <formula>"CW 3120-R2"</formula>
    </cfRule>
    <cfRule type="cellIs" dxfId="421" priority="424" stopIfTrue="1" operator="equal">
      <formula>"CW 3240-R7"</formula>
    </cfRule>
  </conditionalFormatting>
  <conditionalFormatting sqref="D133">
    <cfRule type="cellIs" dxfId="420" priority="419" stopIfTrue="1" operator="equal">
      <formula>"CW 2130-R11"</formula>
    </cfRule>
    <cfRule type="cellIs" dxfId="419" priority="420" stopIfTrue="1" operator="equal">
      <formula>"CW 3120-R2"</formula>
    </cfRule>
    <cfRule type="cellIs" dxfId="418" priority="421" stopIfTrue="1" operator="equal">
      <formula>"CW 3240-R7"</formula>
    </cfRule>
  </conditionalFormatting>
  <conditionalFormatting sqref="D134 D136:D138">
    <cfRule type="cellIs" dxfId="417" priority="416" stopIfTrue="1" operator="equal">
      <formula>"CW 2130-R11"</formula>
    </cfRule>
    <cfRule type="cellIs" dxfId="416" priority="417" stopIfTrue="1" operator="equal">
      <formula>"CW 3120-R2"</formula>
    </cfRule>
    <cfRule type="cellIs" dxfId="415" priority="418" stopIfTrue="1" operator="equal">
      <formula>"CW 3240-R7"</formula>
    </cfRule>
  </conditionalFormatting>
  <conditionalFormatting sqref="D135">
    <cfRule type="cellIs" dxfId="414" priority="413" stopIfTrue="1" operator="equal">
      <formula>"CW 2130-R11"</formula>
    </cfRule>
    <cfRule type="cellIs" dxfId="413" priority="414" stopIfTrue="1" operator="equal">
      <formula>"CW 3120-R2"</formula>
    </cfRule>
    <cfRule type="cellIs" dxfId="412" priority="415" stopIfTrue="1" operator="equal">
      <formula>"CW 3240-R7"</formula>
    </cfRule>
  </conditionalFormatting>
  <conditionalFormatting sqref="D139">
    <cfRule type="cellIs" dxfId="411" priority="410" stopIfTrue="1" operator="equal">
      <formula>"CW 2130-R11"</formula>
    </cfRule>
    <cfRule type="cellIs" dxfId="410" priority="411" stopIfTrue="1" operator="equal">
      <formula>"CW 3120-R2"</formula>
    </cfRule>
    <cfRule type="cellIs" dxfId="409" priority="412" stopIfTrue="1" operator="equal">
      <formula>"CW 3240-R7"</formula>
    </cfRule>
  </conditionalFormatting>
  <conditionalFormatting sqref="D140">
    <cfRule type="cellIs" dxfId="408" priority="407" stopIfTrue="1" operator="equal">
      <formula>"CW 2130-R11"</formula>
    </cfRule>
    <cfRule type="cellIs" dxfId="407" priority="408" stopIfTrue="1" operator="equal">
      <formula>"CW 3120-R2"</formula>
    </cfRule>
    <cfRule type="cellIs" dxfId="406" priority="409" stopIfTrue="1" operator="equal">
      <formula>"CW 3240-R7"</formula>
    </cfRule>
  </conditionalFormatting>
  <conditionalFormatting sqref="D141">
    <cfRule type="cellIs" dxfId="405" priority="404" stopIfTrue="1" operator="equal">
      <formula>"CW 2130-R11"</formula>
    </cfRule>
    <cfRule type="cellIs" dxfId="404" priority="405" stopIfTrue="1" operator="equal">
      <formula>"CW 3120-R2"</formula>
    </cfRule>
    <cfRule type="cellIs" dxfId="403" priority="406" stopIfTrue="1" operator="equal">
      <formula>"CW 3240-R7"</formula>
    </cfRule>
  </conditionalFormatting>
  <conditionalFormatting sqref="D150">
    <cfRule type="cellIs" dxfId="402" priority="401" stopIfTrue="1" operator="equal">
      <formula>"CW 2130-R11"</formula>
    </cfRule>
    <cfRule type="cellIs" dxfId="401" priority="402" stopIfTrue="1" operator="equal">
      <formula>"CW 3120-R2"</formula>
    </cfRule>
    <cfRule type="cellIs" dxfId="400" priority="403" stopIfTrue="1" operator="equal">
      <formula>"CW 3240-R7"</formula>
    </cfRule>
  </conditionalFormatting>
  <conditionalFormatting sqref="D152">
    <cfRule type="cellIs" dxfId="399" priority="398" stopIfTrue="1" operator="equal">
      <formula>"CW 2130-R11"</formula>
    </cfRule>
    <cfRule type="cellIs" dxfId="398" priority="399" stopIfTrue="1" operator="equal">
      <formula>"CW 3120-R2"</formula>
    </cfRule>
    <cfRule type="cellIs" dxfId="397" priority="400" stopIfTrue="1" operator="equal">
      <formula>"CW 3240-R7"</formula>
    </cfRule>
  </conditionalFormatting>
  <conditionalFormatting sqref="D154:D157">
    <cfRule type="cellIs" dxfId="396" priority="396" stopIfTrue="1" operator="equal">
      <formula>"CW 3120-R2"</formula>
    </cfRule>
    <cfRule type="cellIs" dxfId="395" priority="397" stopIfTrue="1" operator="equal">
      <formula>"CW 3240-R7"</formula>
    </cfRule>
  </conditionalFormatting>
  <conditionalFormatting sqref="D161">
    <cfRule type="cellIs" dxfId="394" priority="394" stopIfTrue="1" operator="equal">
      <formula>"CW 3120-R2"</formula>
    </cfRule>
    <cfRule type="cellIs" dxfId="393" priority="395" stopIfTrue="1" operator="equal">
      <formula>"CW 3240-R7"</formula>
    </cfRule>
  </conditionalFormatting>
  <conditionalFormatting sqref="D174:D175">
    <cfRule type="cellIs" dxfId="392" priority="392" stopIfTrue="1" operator="equal">
      <formula>"CW 3120-R2"</formula>
    </cfRule>
    <cfRule type="cellIs" dxfId="391" priority="393" stopIfTrue="1" operator="equal">
      <formula>"CW 3240-R7"</formula>
    </cfRule>
  </conditionalFormatting>
  <conditionalFormatting sqref="D176:D177">
    <cfRule type="cellIs" dxfId="390" priority="390" stopIfTrue="1" operator="equal">
      <formula>"CW 3120-R2"</formula>
    </cfRule>
    <cfRule type="cellIs" dxfId="389" priority="391" stopIfTrue="1" operator="equal">
      <formula>"CW 3240-R7"</formula>
    </cfRule>
  </conditionalFormatting>
  <conditionalFormatting sqref="D158:D160">
    <cfRule type="cellIs" dxfId="388" priority="384" stopIfTrue="1" operator="equal">
      <formula>"CW 3120-R2"</formula>
    </cfRule>
    <cfRule type="cellIs" dxfId="387" priority="385" stopIfTrue="1" operator="equal">
      <formula>"CW 3240-R7"</formula>
    </cfRule>
  </conditionalFormatting>
  <conditionalFormatting sqref="D178">
    <cfRule type="cellIs" dxfId="386" priority="388" stopIfTrue="1" operator="equal">
      <formula>"CW 3120-R2"</formula>
    </cfRule>
    <cfRule type="cellIs" dxfId="385" priority="389" stopIfTrue="1" operator="equal">
      <formula>"CW 3240-R7"</formula>
    </cfRule>
  </conditionalFormatting>
  <conditionalFormatting sqref="D179">
    <cfRule type="cellIs" dxfId="384" priority="386" stopIfTrue="1" operator="equal">
      <formula>"CW 2130-R11"</formula>
    </cfRule>
    <cfRule type="cellIs" dxfId="383" priority="387" stopIfTrue="1" operator="equal">
      <formula>"CW 3240-R7"</formula>
    </cfRule>
  </conditionalFormatting>
  <conditionalFormatting sqref="D183:D184">
    <cfRule type="cellIs" dxfId="382" priority="379" stopIfTrue="1" operator="equal">
      <formula>"CW 2130-R11"</formula>
    </cfRule>
    <cfRule type="cellIs" dxfId="381" priority="380" stopIfTrue="1" operator="equal">
      <formula>"CW 3120-R2"</formula>
    </cfRule>
    <cfRule type="cellIs" dxfId="380" priority="381" stopIfTrue="1" operator="equal">
      <formula>"CW 3240-R7"</formula>
    </cfRule>
  </conditionalFormatting>
  <conditionalFormatting sqref="D182">
    <cfRule type="cellIs" dxfId="379" priority="382" stopIfTrue="1" operator="equal">
      <formula>"CW 3120-R2"</formula>
    </cfRule>
    <cfRule type="cellIs" dxfId="378" priority="383" stopIfTrue="1" operator="equal">
      <formula>"CW 3240-R7"</formula>
    </cfRule>
  </conditionalFormatting>
  <conditionalFormatting sqref="D12 D32:D36 D46:D50 D67:D71 D88:D94 D26:D30">
    <cfRule type="cellIs" dxfId="377" priority="376" stopIfTrue="1" operator="equal">
      <formula>"CW 2130-R11"</formula>
    </cfRule>
    <cfRule type="cellIs" dxfId="376" priority="377" stopIfTrue="1" operator="equal">
      <formula>"CW 3120-R2"</formula>
    </cfRule>
    <cfRule type="cellIs" dxfId="375" priority="378" stopIfTrue="1" operator="equal">
      <formula>"CW 3240-R7"</formula>
    </cfRule>
  </conditionalFormatting>
  <conditionalFormatting sqref="D14">
    <cfRule type="cellIs" dxfId="374" priority="373" stopIfTrue="1" operator="equal">
      <formula>"CW 2130-R11"</formula>
    </cfRule>
    <cfRule type="cellIs" dxfId="373" priority="374" stopIfTrue="1" operator="equal">
      <formula>"CW 3120-R2"</formula>
    </cfRule>
    <cfRule type="cellIs" dxfId="372" priority="375" stopIfTrue="1" operator="equal">
      <formula>"CW 3240-R7"</formula>
    </cfRule>
  </conditionalFormatting>
  <conditionalFormatting sqref="D31">
    <cfRule type="cellIs" dxfId="371" priority="370" stopIfTrue="1" operator="equal">
      <formula>"CW 2130-R11"</formula>
    </cfRule>
    <cfRule type="cellIs" dxfId="370" priority="371" stopIfTrue="1" operator="equal">
      <formula>"CW 3120-R2"</formula>
    </cfRule>
    <cfRule type="cellIs" dxfId="369" priority="372" stopIfTrue="1" operator="equal">
      <formula>"CW 3240-R7"</formula>
    </cfRule>
  </conditionalFormatting>
  <conditionalFormatting sqref="D37">
    <cfRule type="cellIs" dxfId="368" priority="367" stopIfTrue="1" operator="equal">
      <formula>"CW 2130-R11"</formula>
    </cfRule>
    <cfRule type="cellIs" dxfId="367" priority="368" stopIfTrue="1" operator="equal">
      <formula>"CW 3120-R2"</formula>
    </cfRule>
    <cfRule type="cellIs" dxfId="366" priority="369" stopIfTrue="1" operator="equal">
      <formula>"CW 3240-R7"</formula>
    </cfRule>
  </conditionalFormatting>
  <conditionalFormatting sqref="D38 D40:D42">
    <cfRule type="cellIs" dxfId="365" priority="364" stopIfTrue="1" operator="equal">
      <formula>"CW 2130-R11"</formula>
    </cfRule>
    <cfRule type="cellIs" dxfId="364" priority="365" stopIfTrue="1" operator="equal">
      <formula>"CW 3120-R2"</formula>
    </cfRule>
    <cfRule type="cellIs" dxfId="363" priority="366" stopIfTrue="1" operator="equal">
      <formula>"CW 3240-R7"</formula>
    </cfRule>
  </conditionalFormatting>
  <conditionalFormatting sqref="D39">
    <cfRule type="cellIs" dxfId="362" priority="361" stopIfTrue="1" operator="equal">
      <formula>"CW 2130-R11"</formula>
    </cfRule>
    <cfRule type="cellIs" dxfId="361" priority="362" stopIfTrue="1" operator="equal">
      <formula>"CW 3120-R2"</formula>
    </cfRule>
    <cfRule type="cellIs" dxfId="360" priority="363" stopIfTrue="1" operator="equal">
      <formula>"CW 3240-R7"</formula>
    </cfRule>
  </conditionalFormatting>
  <conditionalFormatting sqref="D43">
    <cfRule type="cellIs" dxfId="359" priority="358" stopIfTrue="1" operator="equal">
      <formula>"CW 2130-R11"</formula>
    </cfRule>
    <cfRule type="cellIs" dxfId="358" priority="359" stopIfTrue="1" operator="equal">
      <formula>"CW 3120-R2"</formula>
    </cfRule>
    <cfRule type="cellIs" dxfId="357" priority="360" stopIfTrue="1" operator="equal">
      <formula>"CW 3240-R7"</formula>
    </cfRule>
  </conditionalFormatting>
  <conditionalFormatting sqref="D44">
    <cfRule type="cellIs" dxfId="356" priority="355" stopIfTrue="1" operator="equal">
      <formula>"CW 2130-R11"</formula>
    </cfRule>
    <cfRule type="cellIs" dxfId="355" priority="356" stopIfTrue="1" operator="equal">
      <formula>"CW 3120-R2"</formula>
    </cfRule>
    <cfRule type="cellIs" dxfId="354" priority="357" stopIfTrue="1" operator="equal">
      <formula>"CW 3240-R7"</formula>
    </cfRule>
  </conditionalFormatting>
  <conditionalFormatting sqref="D45">
    <cfRule type="cellIs" dxfId="353" priority="352" stopIfTrue="1" operator="equal">
      <formula>"CW 2130-R11"</formula>
    </cfRule>
    <cfRule type="cellIs" dxfId="352" priority="353" stopIfTrue="1" operator="equal">
      <formula>"CW 3120-R2"</formula>
    </cfRule>
    <cfRule type="cellIs" dxfId="351" priority="354" stopIfTrue="1" operator="equal">
      <formula>"CW 3240-R7"</formula>
    </cfRule>
  </conditionalFormatting>
  <conditionalFormatting sqref="D54">
    <cfRule type="cellIs" dxfId="350" priority="349" stopIfTrue="1" operator="equal">
      <formula>"CW 2130-R11"</formula>
    </cfRule>
    <cfRule type="cellIs" dxfId="349" priority="350" stopIfTrue="1" operator="equal">
      <formula>"CW 3120-R2"</formula>
    </cfRule>
    <cfRule type="cellIs" dxfId="348" priority="351" stopIfTrue="1" operator="equal">
      <formula>"CW 3240-R7"</formula>
    </cfRule>
  </conditionalFormatting>
  <conditionalFormatting sqref="D56">
    <cfRule type="cellIs" dxfId="347" priority="346" stopIfTrue="1" operator="equal">
      <formula>"CW 2130-R11"</formula>
    </cfRule>
    <cfRule type="cellIs" dxfId="346" priority="347" stopIfTrue="1" operator="equal">
      <formula>"CW 3120-R2"</formula>
    </cfRule>
    <cfRule type="cellIs" dxfId="345" priority="348" stopIfTrue="1" operator="equal">
      <formula>"CW 3240-R7"</formula>
    </cfRule>
  </conditionalFormatting>
  <conditionalFormatting sqref="D58:D61">
    <cfRule type="cellIs" dxfId="344" priority="344" stopIfTrue="1" operator="equal">
      <formula>"CW 3120-R2"</formula>
    </cfRule>
    <cfRule type="cellIs" dxfId="343" priority="345" stopIfTrue="1" operator="equal">
      <formula>"CW 3240-R7"</formula>
    </cfRule>
  </conditionalFormatting>
  <conditionalFormatting sqref="D62">
    <cfRule type="cellIs" dxfId="342" priority="342" stopIfTrue="1" operator="equal">
      <formula>"CW 3120-R2"</formula>
    </cfRule>
    <cfRule type="cellIs" dxfId="341" priority="343" stopIfTrue="1" operator="equal">
      <formula>"CW 3240-R7"</formula>
    </cfRule>
  </conditionalFormatting>
  <conditionalFormatting sqref="D76:D77">
    <cfRule type="cellIs" dxfId="340" priority="340" stopIfTrue="1" operator="equal">
      <formula>"CW 3120-R2"</formula>
    </cfRule>
    <cfRule type="cellIs" dxfId="339" priority="341" stopIfTrue="1" operator="equal">
      <formula>"CW 3240-R7"</formula>
    </cfRule>
  </conditionalFormatting>
  <conditionalFormatting sqref="D78:D79">
    <cfRule type="cellIs" dxfId="338" priority="338" stopIfTrue="1" operator="equal">
      <formula>"CW 3120-R2"</formula>
    </cfRule>
    <cfRule type="cellIs" dxfId="337" priority="339" stopIfTrue="1" operator="equal">
      <formula>"CW 3240-R7"</formula>
    </cfRule>
  </conditionalFormatting>
  <conditionalFormatting sqref="D81">
    <cfRule type="cellIs" dxfId="336" priority="336" stopIfTrue="1" operator="equal">
      <formula>"CW 3120-R2"</formula>
    </cfRule>
    <cfRule type="cellIs" dxfId="335" priority="337" stopIfTrue="1" operator="equal">
      <formula>"CW 3240-R7"</formula>
    </cfRule>
  </conditionalFormatting>
  <conditionalFormatting sqref="D82">
    <cfRule type="cellIs" dxfId="334" priority="334" stopIfTrue="1" operator="equal">
      <formula>"CW 2130-R11"</formula>
    </cfRule>
    <cfRule type="cellIs" dxfId="333" priority="335" stopIfTrue="1" operator="equal">
      <formula>"CW 3240-R7"</formula>
    </cfRule>
  </conditionalFormatting>
  <conditionalFormatting sqref="D86:D87">
    <cfRule type="cellIs" dxfId="332" priority="329" stopIfTrue="1" operator="equal">
      <formula>"CW 2130-R11"</formula>
    </cfRule>
    <cfRule type="cellIs" dxfId="331" priority="330" stopIfTrue="1" operator="equal">
      <formula>"CW 3120-R2"</formula>
    </cfRule>
    <cfRule type="cellIs" dxfId="330" priority="331" stopIfTrue="1" operator="equal">
      <formula>"CW 3240-R7"</formula>
    </cfRule>
  </conditionalFormatting>
  <conditionalFormatting sqref="D85">
    <cfRule type="cellIs" dxfId="329" priority="332" stopIfTrue="1" operator="equal">
      <formula>"CW 3120-R2"</formula>
    </cfRule>
    <cfRule type="cellIs" dxfId="328" priority="333" stopIfTrue="1" operator="equal">
      <formula>"CW 3240-R7"</formula>
    </cfRule>
  </conditionalFormatting>
  <conditionalFormatting sqref="D368">
    <cfRule type="cellIs" dxfId="327" priority="326" stopIfTrue="1" operator="equal">
      <formula>"CW 2130-R11"</formula>
    </cfRule>
    <cfRule type="cellIs" dxfId="326" priority="327" stopIfTrue="1" operator="equal">
      <formula>"CW 3120-R2"</formula>
    </cfRule>
    <cfRule type="cellIs" dxfId="325" priority="328" stopIfTrue="1" operator="equal">
      <formula>"CW 3240-R7"</formula>
    </cfRule>
  </conditionalFormatting>
  <conditionalFormatting sqref="D369">
    <cfRule type="cellIs" dxfId="324" priority="323" stopIfTrue="1" operator="equal">
      <formula>"CW 2130-R11"</formula>
    </cfRule>
    <cfRule type="cellIs" dxfId="323" priority="324" stopIfTrue="1" operator="equal">
      <formula>"CW 3120-R2"</formula>
    </cfRule>
    <cfRule type="cellIs" dxfId="322" priority="325" stopIfTrue="1" operator="equal">
      <formula>"CW 3240-R7"</formula>
    </cfRule>
  </conditionalFormatting>
  <conditionalFormatting sqref="D372">
    <cfRule type="cellIs" dxfId="321" priority="320" stopIfTrue="1" operator="equal">
      <formula>"CW 2130-R11"</formula>
    </cfRule>
    <cfRule type="cellIs" dxfId="320" priority="321" stopIfTrue="1" operator="equal">
      <formula>"CW 3120-R2"</formula>
    </cfRule>
    <cfRule type="cellIs" dxfId="319" priority="322" stopIfTrue="1" operator="equal">
      <formula>"CW 3240-R7"</formula>
    </cfRule>
  </conditionalFormatting>
  <conditionalFormatting sqref="D373">
    <cfRule type="cellIs" dxfId="318" priority="317" stopIfTrue="1" operator="equal">
      <formula>"CW 2130-R11"</formula>
    </cfRule>
    <cfRule type="cellIs" dxfId="317" priority="318" stopIfTrue="1" operator="equal">
      <formula>"CW 3120-R2"</formula>
    </cfRule>
    <cfRule type="cellIs" dxfId="316" priority="319" stopIfTrue="1" operator="equal">
      <formula>"CW 3240-R7"</formula>
    </cfRule>
  </conditionalFormatting>
  <conditionalFormatting sqref="D374">
    <cfRule type="cellIs" dxfId="315" priority="314" stopIfTrue="1" operator="equal">
      <formula>"CW 2130-R11"</formula>
    </cfRule>
    <cfRule type="cellIs" dxfId="314" priority="315" stopIfTrue="1" operator="equal">
      <formula>"CW 3120-R2"</formula>
    </cfRule>
    <cfRule type="cellIs" dxfId="313" priority="316" stopIfTrue="1" operator="equal">
      <formula>"CW 3240-R7"</formula>
    </cfRule>
  </conditionalFormatting>
  <conditionalFormatting sqref="D381">
    <cfRule type="cellIs" dxfId="312" priority="311" stopIfTrue="1" operator="equal">
      <formula>"CW 2130-R11"</formula>
    </cfRule>
    <cfRule type="cellIs" dxfId="311" priority="312" stopIfTrue="1" operator="equal">
      <formula>"CW 3120-R2"</formula>
    </cfRule>
    <cfRule type="cellIs" dxfId="310" priority="313" stopIfTrue="1" operator="equal">
      <formula>"CW 3240-R7"</formula>
    </cfRule>
  </conditionalFormatting>
  <conditionalFormatting sqref="D392:D394">
    <cfRule type="cellIs" dxfId="309" priority="306" stopIfTrue="1" operator="equal">
      <formula>"CW 2130-R11"</formula>
    </cfRule>
    <cfRule type="cellIs" dxfId="308" priority="307" stopIfTrue="1" operator="equal">
      <formula>"CW 3120-R2"</formula>
    </cfRule>
    <cfRule type="cellIs" dxfId="307" priority="308" stopIfTrue="1" operator="equal">
      <formula>"CW 3240-R7"</formula>
    </cfRule>
  </conditionalFormatting>
  <conditionalFormatting sqref="D391">
    <cfRule type="cellIs" dxfId="306" priority="309" stopIfTrue="1" operator="equal">
      <formula>"CW 3120-R2"</formula>
    </cfRule>
    <cfRule type="cellIs" dxfId="305" priority="310" stopIfTrue="1" operator="equal">
      <formula>"CW 3240-R7"</formula>
    </cfRule>
  </conditionalFormatting>
  <conditionalFormatting sqref="D207">
    <cfRule type="cellIs" dxfId="304" priority="303" stopIfTrue="1" operator="equal">
      <formula>"CW 2130-R11"</formula>
    </cfRule>
    <cfRule type="cellIs" dxfId="303" priority="304" stopIfTrue="1" operator="equal">
      <formula>"CW 3120-R2"</formula>
    </cfRule>
    <cfRule type="cellIs" dxfId="302" priority="305" stopIfTrue="1" operator="equal">
      <formula>"CW 3240-R7"</formula>
    </cfRule>
  </conditionalFormatting>
  <conditionalFormatting sqref="D210:D213">
    <cfRule type="cellIs" dxfId="301" priority="300" stopIfTrue="1" operator="equal">
      <formula>"CW 2130-R11"</formula>
    </cfRule>
    <cfRule type="cellIs" dxfId="300" priority="301" stopIfTrue="1" operator="equal">
      <formula>"CW 3120-R2"</formula>
    </cfRule>
    <cfRule type="cellIs" dxfId="299" priority="302" stopIfTrue="1" operator="equal">
      <formula>"CW 3240-R7"</formula>
    </cfRule>
  </conditionalFormatting>
  <conditionalFormatting sqref="D208">
    <cfRule type="cellIs" dxfId="298" priority="297" stopIfTrue="1" operator="equal">
      <formula>"CW 2130-R11"</formula>
    </cfRule>
    <cfRule type="cellIs" dxfId="297" priority="298" stopIfTrue="1" operator="equal">
      <formula>"CW 3120-R2"</formula>
    </cfRule>
    <cfRule type="cellIs" dxfId="296" priority="299" stopIfTrue="1" operator="equal">
      <formula>"CW 3240-R7"</formula>
    </cfRule>
  </conditionalFormatting>
  <conditionalFormatting sqref="D209">
    <cfRule type="cellIs" dxfId="295" priority="294" stopIfTrue="1" operator="equal">
      <formula>"CW 2130-R11"</formula>
    </cfRule>
    <cfRule type="cellIs" dxfId="294" priority="295" stopIfTrue="1" operator="equal">
      <formula>"CW 3120-R2"</formula>
    </cfRule>
    <cfRule type="cellIs" dxfId="293" priority="296" stopIfTrue="1" operator="equal">
      <formula>"CW 3240-R7"</formula>
    </cfRule>
  </conditionalFormatting>
  <conditionalFormatting sqref="D113">
    <cfRule type="cellIs" dxfId="292" priority="291" stopIfTrue="1" operator="equal">
      <formula>"CW 2130-R11"</formula>
    </cfRule>
    <cfRule type="cellIs" dxfId="291" priority="292" stopIfTrue="1" operator="equal">
      <formula>"CW 3120-R2"</formula>
    </cfRule>
    <cfRule type="cellIs" dxfId="290" priority="293" stopIfTrue="1" operator="equal">
      <formula>"CW 3240-R7"</formula>
    </cfRule>
  </conditionalFormatting>
  <conditionalFormatting sqref="D116:D119">
    <cfRule type="cellIs" dxfId="289" priority="288" stopIfTrue="1" operator="equal">
      <formula>"CW 2130-R11"</formula>
    </cfRule>
    <cfRule type="cellIs" dxfId="288" priority="289" stopIfTrue="1" operator="equal">
      <formula>"CW 3120-R2"</formula>
    </cfRule>
    <cfRule type="cellIs" dxfId="287" priority="290" stopIfTrue="1" operator="equal">
      <formula>"CW 3240-R7"</formula>
    </cfRule>
  </conditionalFormatting>
  <conditionalFormatting sqref="D114">
    <cfRule type="cellIs" dxfId="286" priority="285" stopIfTrue="1" operator="equal">
      <formula>"CW 2130-R11"</formula>
    </cfRule>
    <cfRule type="cellIs" dxfId="285" priority="286" stopIfTrue="1" operator="equal">
      <formula>"CW 3120-R2"</formula>
    </cfRule>
    <cfRule type="cellIs" dxfId="284" priority="287" stopIfTrue="1" operator="equal">
      <formula>"CW 3240-R7"</formula>
    </cfRule>
  </conditionalFormatting>
  <conditionalFormatting sqref="D115">
    <cfRule type="cellIs" dxfId="283" priority="282" stopIfTrue="1" operator="equal">
      <formula>"CW 2130-R11"</formula>
    </cfRule>
    <cfRule type="cellIs" dxfId="282" priority="283" stopIfTrue="1" operator="equal">
      <formula>"CW 3120-R2"</formula>
    </cfRule>
    <cfRule type="cellIs" dxfId="281" priority="284" stopIfTrue="1" operator="equal">
      <formula>"CW 3240-R7"</formula>
    </cfRule>
  </conditionalFormatting>
  <conditionalFormatting sqref="D19">
    <cfRule type="cellIs" dxfId="280" priority="279" stopIfTrue="1" operator="equal">
      <formula>"CW 2130-R11"</formula>
    </cfRule>
    <cfRule type="cellIs" dxfId="279" priority="280" stopIfTrue="1" operator="equal">
      <formula>"CW 3120-R2"</formula>
    </cfRule>
    <cfRule type="cellIs" dxfId="278" priority="281" stopIfTrue="1" operator="equal">
      <formula>"CW 3240-R7"</formula>
    </cfRule>
  </conditionalFormatting>
  <conditionalFormatting sqref="D21">
    <cfRule type="cellIs" dxfId="277" priority="276" stopIfTrue="1" operator="equal">
      <formula>"CW 2130-R11"</formula>
    </cfRule>
    <cfRule type="cellIs" dxfId="276" priority="277" stopIfTrue="1" operator="equal">
      <formula>"CW 3120-R2"</formula>
    </cfRule>
    <cfRule type="cellIs" dxfId="275" priority="278" stopIfTrue="1" operator="equal">
      <formula>"CW 3240-R7"</formula>
    </cfRule>
  </conditionalFormatting>
  <conditionalFormatting sqref="D364">
    <cfRule type="cellIs" dxfId="274" priority="273" stopIfTrue="1" operator="equal">
      <formula>"CW 2130-R11"</formula>
    </cfRule>
    <cfRule type="cellIs" dxfId="273" priority="274" stopIfTrue="1" operator="equal">
      <formula>"CW 3120-R2"</formula>
    </cfRule>
    <cfRule type="cellIs" dxfId="272" priority="275" stopIfTrue="1" operator="equal">
      <formula>"CW 3240-R7"</formula>
    </cfRule>
  </conditionalFormatting>
  <conditionalFormatting sqref="D485:D486">
    <cfRule type="cellIs" dxfId="271" priority="270" stopIfTrue="1" operator="equal">
      <formula>"CW 2130-R11"</formula>
    </cfRule>
    <cfRule type="cellIs" dxfId="270" priority="271" stopIfTrue="1" operator="equal">
      <formula>"CW 3120-R2"</formula>
    </cfRule>
    <cfRule type="cellIs" dxfId="269" priority="272" stopIfTrue="1" operator="equal">
      <formula>"CW 3240-R7"</formula>
    </cfRule>
  </conditionalFormatting>
  <conditionalFormatting sqref="D398:D399">
    <cfRule type="cellIs" dxfId="268" priority="267" stopIfTrue="1" operator="equal">
      <formula>"CW 2130-R11"</formula>
    </cfRule>
    <cfRule type="cellIs" dxfId="267" priority="268" stopIfTrue="1" operator="equal">
      <formula>"CW 3120-R2"</formula>
    </cfRule>
    <cfRule type="cellIs" dxfId="266" priority="269" stopIfTrue="1" operator="equal">
      <formula>"CW 3240-R7"</formula>
    </cfRule>
  </conditionalFormatting>
  <conditionalFormatting sqref="D449">
    <cfRule type="cellIs" dxfId="265" priority="264" stopIfTrue="1" operator="equal">
      <formula>"CW 2130-R11"</formula>
    </cfRule>
    <cfRule type="cellIs" dxfId="264" priority="265" stopIfTrue="1" operator="equal">
      <formula>"CW 3120-R2"</formula>
    </cfRule>
    <cfRule type="cellIs" dxfId="263" priority="266" stopIfTrue="1" operator="equal">
      <formula>"CW 3240-R7"</formula>
    </cfRule>
  </conditionalFormatting>
  <conditionalFormatting sqref="D450">
    <cfRule type="cellIs" dxfId="262" priority="261" stopIfTrue="1" operator="equal">
      <formula>"CW 2130-R11"</formula>
    </cfRule>
    <cfRule type="cellIs" dxfId="261" priority="262" stopIfTrue="1" operator="equal">
      <formula>"CW 3120-R2"</formula>
    </cfRule>
    <cfRule type="cellIs" dxfId="260" priority="263" stopIfTrue="1" operator="equal">
      <formula>"CW 3240-R7"</formula>
    </cfRule>
  </conditionalFormatting>
  <conditionalFormatting sqref="D281">
    <cfRule type="cellIs" dxfId="259" priority="258" stopIfTrue="1" operator="equal">
      <formula>"CW 2130-R11"</formula>
    </cfRule>
    <cfRule type="cellIs" dxfId="258" priority="259" stopIfTrue="1" operator="equal">
      <formula>"CW 3120-R2"</formula>
    </cfRule>
    <cfRule type="cellIs" dxfId="257" priority="260" stopIfTrue="1" operator="equal">
      <formula>"CW 3240-R7"</formula>
    </cfRule>
  </conditionalFormatting>
  <conditionalFormatting sqref="D282">
    <cfRule type="cellIs" dxfId="256" priority="255" stopIfTrue="1" operator="equal">
      <formula>"CW 2130-R11"</formula>
    </cfRule>
    <cfRule type="cellIs" dxfId="255" priority="256" stopIfTrue="1" operator="equal">
      <formula>"CW 3120-R2"</formula>
    </cfRule>
    <cfRule type="cellIs" dxfId="254" priority="257" stopIfTrue="1" operator="equal">
      <formula>"CW 3240-R7"</formula>
    </cfRule>
  </conditionalFormatting>
  <conditionalFormatting sqref="D197">
    <cfRule type="cellIs" dxfId="253" priority="252" stopIfTrue="1" operator="equal">
      <formula>"CW 2130-R11"</formula>
    </cfRule>
    <cfRule type="cellIs" dxfId="252" priority="253" stopIfTrue="1" operator="equal">
      <formula>"CW 3120-R2"</formula>
    </cfRule>
    <cfRule type="cellIs" dxfId="251" priority="254" stopIfTrue="1" operator="equal">
      <formula>"CW 3240-R7"</formula>
    </cfRule>
  </conditionalFormatting>
  <conditionalFormatting sqref="D198">
    <cfRule type="cellIs" dxfId="250" priority="249" stopIfTrue="1" operator="equal">
      <formula>"CW 2130-R11"</formula>
    </cfRule>
    <cfRule type="cellIs" dxfId="249" priority="250" stopIfTrue="1" operator="equal">
      <formula>"CW 3120-R2"</formula>
    </cfRule>
    <cfRule type="cellIs" dxfId="248" priority="251" stopIfTrue="1" operator="equal">
      <formula>"CW 3240-R7"</formula>
    </cfRule>
  </conditionalFormatting>
  <conditionalFormatting sqref="D103">
    <cfRule type="cellIs" dxfId="247" priority="246" stopIfTrue="1" operator="equal">
      <formula>"CW 2130-R11"</formula>
    </cfRule>
    <cfRule type="cellIs" dxfId="246" priority="247" stopIfTrue="1" operator="equal">
      <formula>"CW 3120-R2"</formula>
    </cfRule>
    <cfRule type="cellIs" dxfId="245" priority="248" stopIfTrue="1" operator="equal">
      <formula>"CW 3240-R7"</formula>
    </cfRule>
  </conditionalFormatting>
  <conditionalFormatting sqref="D104">
    <cfRule type="cellIs" dxfId="244" priority="243" stopIfTrue="1" operator="equal">
      <formula>"CW 2130-R11"</formula>
    </cfRule>
    <cfRule type="cellIs" dxfId="243" priority="244" stopIfTrue="1" operator="equal">
      <formula>"CW 3120-R2"</formula>
    </cfRule>
    <cfRule type="cellIs" dxfId="242" priority="245" stopIfTrue="1" operator="equal">
      <formula>"CW 3240-R7"</formula>
    </cfRule>
  </conditionalFormatting>
  <conditionalFormatting sqref="D9">
    <cfRule type="cellIs" dxfId="241" priority="240" stopIfTrue="1" operator="equal">
      <formula>"CW 2130-R11"</formula>
    </cfRule>
    <cfRule type="cellIs" dxfId="240" priority="241" stopIfTrue="1" operator="equal">
      <formula>"CW 3120-R2"</formula>
    </cfRule>
    <cfRule type="cellIs" dxfId="239" priority="242" stopIfTrue="1" operator="equal">
      <formula>"CW 3240-R7"</formula>
    </cfRule>
  </conditionalFormatting>
  <conditionalFormatting sqref="D10">
    <cfRule type="cellIs" dxfId="238" priority="237" stopIfTrue="1" operator="equal">
      <formula>"CW 2130-R11"</formula>
    </cfRule>
    <cfRule type="cellIs" dxfId="237" priority="238" stopIfTrue="1" operator="equal">
      <formula>"CW 3120-R2"</formula>
    </cfRule>
    <cfRule type="cellIs" dxfId="236" priority="239" stopIfTrue="1" operator="equal">
      <formula>"CW 3240-R7"</formula>
    </cfRule>
  </conditionalFormatting>
  <conditionalFormatting sqref="D72:D73">
    <cfRule type="cellIs" dxfId="235" priority="234" stopIfTrue="1" operator="equal">
      <formula>"CW 2130-R11"</formula>
    </cfRule>
    <cfRule type="cellIs" dxfId="234" priority="235" stopIfTrue="1" operator="equal">
      <formula>"CW 3120-R2"</formula>
    </cfRule>
    <cfRule type="cellIs" dxfId="233" priority="236" stopIfTrue="1" operator="equal">
      <formula>"CW 3240-R7"</formula>
    </cfRule>
  </conditionalFormatting>
  <conditionalFormatting sqref="D15:D18">
    <cfRule type="cellIs" dxfId="232" priority="231" stopIfTrue="1" operator="equal">
      <formula>"CW 2130-R11"</formula>
    </cfRule>
    <cfRule type="cellIs" dxfId="231" priority="232" stopIfTrue="1" operator="equal">
      <formula>"CW 3120-R2"</formula>
    </cfRule>
    <cfRule type="cellIs" dxfId="230" priority="233" stopIfTrue="1" operator="equal">
      <formula>"CW 3240-R7"</formula>
    </cfRule>
  </conditionalFormatting>
  <conditionalFormatting sqref="D13">
    <cfRule type="cellIs" dxfId="229" priority="228" stopIfTrue="1" operator="equal">
      <formula>"CW 2130-R11"</formula>
    </cfRule>
    <cfRule type="cellIs" dxfId="228" priority="229" stopIfTrue="1" operator="equal">
      <formula>"CW 3120-R2"</formula>
    </cfRule>
    <cfRule type="cellIs" dxfId="227" priority="230" stopIfTrue="1" operator="equal">
      <formula>"CW 3240-R7"</formula>
    </cfRule>
  </conditionalFormatting>
  <conditionalFormatting sqref="D20">
    <cfRule type="cellIs" dxfId="226" priority="225" stopIfTrue="1" operator="equal">
      <formula>"CW 2130-R11"</formula>
    </cfRule>
    <cfRule type="cellIs" dxfId="225" priority="226" stopIfTrue="1" operator="equal">
      <formula>"CW 3120-R2"</formula>
    </cfRule>
    <cfRule type="cellIs" dxfId="224" priority="227" stopIfTrue="1" operator="equal">
      <formula>"CW 3240-R7"</formula>
    </cfRule>
  </conditionalFormatting>
  <conditionalFormatting sqref="D22:D25">
    <cfRule type="cellIs" dxfId="223" priority="222" stopIfTrue="1" operator="equal">
      <formula>"CW 2130-R11"</formula>
    </cfRule>
    <cfRule type="cellIs" dxfId="222" priority="223" stopIfTrue="1" operator="equal">
      <formula>"CW 3120-R2"</formula>
    </cfRule>
    <cfRule type="cellIs" dxfId="221" priority="224" stopIfTrue="1" operator="equal">
      <formula>"CW 3240-R7"</formula>
    </cfRule>
  </conditionalFormatting>
  <conditionalFormatting sqref="D479:D480">
    <cfRule type="cellIs" dxfId="220" priority="217" stopIfTrue="1" operator="equal">
      <formula>"CW 2130-R11"</formula>
    </cfRule>
    <cfRule type="cellIs" dxfId="219" priority="218" stopIfTrue="1" operator="equal">
      <formula>"CW 3120-R2"</formula>
    </cfRule>
    <cfRule type="cellIs" dxfId="218" priority="219" stopIfTrue="1" operator="equal">
      <formula>"CW 3240-R7"</formula>
    </cfRule>
  </conditionalFormatting>
  <conditionalFormatting sqref="D478">
    <cfRule type="cellIs" dxfId="217" priority="220" stopIfTrue="1" operator="equal">
      <formula>"CW 3120-R2"</formula>
    </cfRule>
    <cfRule type="cellIs" dxfId="216" priority="221" stopIfTrue="1" operator="equal">
      <formula>"CW 3240-R7"</formula>
    </cfRule>
  </conditionalFormatting>
  <conditionalFormatting sqref="D481">
    <cfRule type="cellIs" dxfId="215" priority="214" stopIfTrue="1" operator="equal">
      <formula>"CW 2130-R11"</formula>
    </cfRule>
    <cfRule type="cellIs" dxfId="214" priority="215" stopIfTrue="1" operator="equal">
      <formula>"CW 3120-R2"</formula>
    </cfRule>
    <cfRule type="cellIs" dxfId="213" priority="216" stopIfTrue="1" operator="equal">
      <formula>"CW 3240-R7"</formula>
    </cfRule>
  </conditionalFormatting>
  <conditionalFormatting sqref="D416">
    <cfRule type="cellIs" dxfId="212" priority="212" stopIfTrue="1" operator="equal">
      <formula>"CW 2130-R11"</formula>
    </cfRule>
    <cfRule type="cellIs" dxfId="211" priority="213" stopIfTrue="1" operator="equal">
      <formula>"CW 3240-R7"</formula>
    </cfRule>
  </conditionalFormatting>
  <conditionalFormatting sqref="D506">
    <cfRule type="cellIs" dxfId="210" priority="210" stopIfTrue="1" operator="equal">
      <formula>"CW 3120-R2"</formula>
    </cfRule>
    <cfRule type="cellIs" dxfId="209" priority="211" stopIfTrue="1" operator="equal">
      <formula>"CW 3240-R7"</formula>
    </cfRule>
  </conditionalFormatting>
  <conditionalFormatting sqref="D508">
    <cfRule type="cellIs" dxfId="208" priority="208" stopIfTrue="1" operator="equal">
      <formula>"CW 3120-R2"</formula>
    </cfRule>
    <cfRule type="cellIs" dxfId="207" priority="209" stopIfTrue="1" operator="equal">
      <formula>"CW 3240-R7"</formula>
    </cfRule>
  </conditionalFormatting>
  <conditionalFormatting sqref="D507">
    <cfRule type="cellIs" dxfId="206" priority="206" stopIfTrue="1" operator="equal">
      <formula>"CW 3120-R2"</formula>
    </cfRule>
    <cfRule type="cellIs" dxfId="205" priority="207" stopIfTrue="1" operator="equal">
      <formula>"CW 3240-R7"</formula>
    </cfRule>
  </conditionalFormatting>
  <conditionalFormatting sqref="D75">
    <cfRule type="cellIs" dxfId="204" priority="200" stopIfTrue="1" operator="equal">
      <formula>"CW 3120-R2"</formula>
    </cfRule>
    <cfRule type="cellIs" dxfId="203" priority="201" stopIfTrue="1" operator="equal">
      <formula>"CW 3240-R7"</formula>
    </cfRule>
  </conditionalFormatting>
  <conditionalFormatting sqref="D80">
    <cfRule type="cellIs" dxfId="202" priority="204" stopIfTrue="1" operator="equal">
      <formula>"CW 3120-R2"</formula>
    </cfRule>
    <cfRule type="cellIs" dxfId="201" priority="205" stopIfTrue="1" operator="equal">
      <formula>"CW 3240-R7"</formula>
    </cfRule>
  </conditionalFormatting>
  <conditionalFormatting sqref="D74">
    <cfRule type="cellIs" dxfId="200" priority="202" stopIfTrue="1" operator="equal">
      <formula>"CW 3120-R2"</formula>
    </cfRule>
    <cfRule type="cellIs" dxfId="199" priority="203" stopIfTrue="1" operator="equal">
      <formula>"CW 3240-R7"</formula>
    </cfRule>
  </conditionalFormatting>
  <conditionalFormatting sqref="D63">
    <cfRule type="cellIs" dxfId="198" priority="198" stopIfTrue="1" operator="equal">
      <formula>"CW 3120-R2"</formula>
    </cfRule>
    <cfRule type="cellIs" dxfId="197" priority="199" stopIfTrue="1" operator="equal">
      <formula>"CW 3240-R7"</formula>
    </cfRule>
  </conditionalFormatting>
  <conditionalFormatting sqref="D65">
    <cfRule type="cellIs" dxfId="196" priority="196" stopIfTrue="1" operator="equal">
      <formula>"CW 3120-R2"</formula>
    </cfRule>
    <cfRule type="cellIs" dxfId="195" priority="197" stopIfTrue="1" operator="equal">
      <formula>"CW 3240-R7"</formula>
    </cfRule>
  </conditionalFormatting>
  <conditionalFormatting sqref="D64">
    <cfRule type="cellIs" dxfId="194" priority="194" stopIfTrue="1" operator="equal">
      <formula>"CW 3120-R2"</formula>
    </cfRule>
    <cfRule type="cellIs" dxfId="193" priority="195" stopIfTrue="1" operator="equal">
      <formula>"CW 3240-R7"</formula>
    </cfRule>
  </conditionalFormatting>
  <conditionalFormatting sqref="D509">
    <cfRule type="cellIs" dxfId="192" priority="192" stopIfTrue="1" operator="equal">
      <formula>"CW 3120-R2"</formula>
    </cfRule>
    <cfRule type="cellIs" dxfId="191" priority="193" stopIfTrue="1" operator="equal">
      <formula>"CW 3240-R7"</formula>
    </cfRule>
  </conditionalFormatting>
  <conditionalFormatting sqref="D511">
    <cfRule type="cellIs" dxfId="190" priority="190" stopIfTrue="1" operator="equal">
      <formula>"CW 3120-R2"</formula>
    </cfRule>
    <cfRule type="cellIs" dxfId="189" priority="191" stopIfTrue="1" operator="equal">
      <formula>"CW 3240-R7"</formula>
    </cfRule>
  </conditionalFormatting>
  <conditionalFormatting sqref="D510">
    <cfRule type="cellIs" dxfId="188" priority="188" stopIfTrue="1" operator="equal">
      <formula>"CW 3120-R2"</formula>
    </cfRule>
    <cfRule type="cellIs" dxfId="187" priority="189" stopIfTrue="1" operator="equal">
      <formula>"CW 3240-R7"</formula>
    </cfRule>
  </conditionalFormatting>
  <conditionalFormatting sqref="D162">
    <cfRule type="cellIs" dxfId="186" priority="186" stopIfTrue="1" operator="equal">
      <formula>"CW 3120-R2"</formula>
    </cfRule>
    <cfRule type="cellIs" dxfId="185" priority="187" stopIfTrue="1" operator="equal">
      <formula>"CW 3240-R7"</formula>
    </cfRule>
  </conditionalFormatting>
  <conditionalFormatting sqref="D164">
    <cfRule type="cellIs" dxfId="184" priority="184" stopIfTrue="1" operator="equal">
      <formula>"CW 3120-R2"</formula>
    </cfRule>
    <cfRule type="cellIs" dxfId="183" priority="185" stopIfTrue="1" operator="equal">
      <formula>"CW 3240-R7"</formula>
    </cfRule>
  </conditionalFormatting>
  <conditionalFormatting sqref="D163">
    <cfRule type="cellIs" dxfId="182" priority="182" stopIfTrue="1" operator="equal">
      <formula>"CW 3120-R2"</formula>
    </cfRule>
    <cfRule type="cellIs" dxfId="181" priority="183" stopIfTrue="1" operator="equal">
      <formula>"CW 3240-R7"</formula>
    </cfRule>
  </conditionalFormatting>
  <conditionalFormatting sqref="D165">
    <cfRule type="cellIs" dxfId="180" priority="180" stopIfTrue="1" operator="equal">
      <formula>"CW 3120-R2"</formula>
    </cfRule>
    <cfRule type="cellIs" dxfId="179" priority="181" stopIfTrue="1" operator="equal">
      <formula>"CW 3240-R7"</formula>
    </cfRule>
  </conditionalFormatting>
  <conditionalFormatting sqref="D167">
    <cfRule type="cellIs" dxfId="178" priority="178" stopIfTrue="1" operator="equal">
      <formula>"CW 3120-R2"</formula>
    </cfRule>
    <cfRule type="cellIs" dxfId="177" priority="179" stopIfTrue="1" operator="equal">
      <formula>"CW 3240-R7"</formula>
    </cfRule>
  </conditionalFormatting>
  <conditionalFormatting sqref="D166">
    <cfRule type="cellIs" dxfId="176" priority="176" stopIfTrue="1" operator="equal">
      <formula>"CW 3120-R2"</formula>
    </cfRule>
    <cfRule type="cellIs" dxfId="175" priority="177" stopIfTrue="1" operator="equal">
      <formula>"CW 3240-R7"</formula>
    </cfRule>
  </conditionalFormatting>
  <conditionalFormatting sqref="D370">
    <cfRule type="cellIs" dxfId="174" priority="173" stopIfTrue="1" operator="equal">
      <formula>"CW 2130-R11"</formula>
    </cfRule>
    <cfRule type="cellIs" dxfId="173" priority="174" stopIfTrue="1" operator="equal">
      <formula>"CW 3120-R2"</formula>
    </cfRule>
    <cfRule type="cellIs" dxfId="172" priority="175" stopIfTrue="1" operator="equal">
      <formula>"CW 3240-R7"</formula>
    </cfRule>
  </conditionalFormatting>
  <conditionalFormatting sqref="D376:D377">
    <cfRule type="cellIs" dxfId="171" priority="170" stopIfTrue="1" operator="equal">
      <formula>"CW 2130-R11"</formula>
    </cfRule>
    <cfRule type="cellIs" dxfId="170" priority="171" stopIfTrue="1" operator="equal">
      <formula>"CW 3120-R2"</formula>
    </cfRule>
    <cfRule type="cellIs" dxfId="169" priority="172" stopIfTrue="1" operator="equal">
      <formula>"CW 3240-R7"</formula>
    </cfRule>
  </conditionalFormatting>
  <conditionalFormatting sqref="D455">
    <cfRule type="cellIs" dxfId="168" priority="167" stopIfTrue="1" operator="equal">
      <formula>"CW 2130-R11"</formula>
    </cfRule>
    <cfRule type="cellIs" dxfId="167" priority="168" stopIfTrue="1" operator="equal">
      <formula>"CW 3120-R2"</formula>
    </cfRule>
    <cfRule type="cellIs" dxfId="166" priority="169" stopIfTrue="1" operator="equal">
      <formula>"CW 3240-R7"</formula>
    </cfRule>
  </conditionalFormatting>
  <conditionalFormatting sqref="D453">
    <cfRule type="cellIs" dxfId="165" priority="164" stopIfTrue="1" operator="equal">
      <formula>"CW 2130-R11"</formula>
    </cfRule>
    <cfRule type="cellIs" dxfId="164" priority="165" stopIfTrue="1" operator="equal">
      <formula>"CW 3120-R2"</formula>
    </cfRule>
    <cfRule type="cellIs" dxfId="163" priority="166" stopIfTrue="1" operator="equal">
      <formula>"CW 3240-R7"</formula>
    </cfRule>
  </conditionalFormatting>
  <conditionalFormatting sqref="D457">
    <cfRule type="cellIs" dxfId="162" priority="161" stopIfTrue="1" operator="equal">
      <formula>"CW 2130-R11"</formula>
    </cfRule>
    <cfRule type="cellIs" dxfId="161" priority="162" stopIfTrue="1" operator="equal">
      <formula>"CW 3120-R2"</formula>
    </cfRule>
    <cfRule type="cellIs" dxfId="160" priority="163" stopIfTrue="1" operator="equal">
      <formula>"CW 3240-R7"</formula>
    </cfRule>
  </conditionalFormatting>
  <conditionalFormatting sqref="D458">
    <cfRule type="cellIs" dxfId="159" priority="158" stopIfTrue="1" operator="equal">
      <formula>"CW 2130-R11"</formula>
    </cfRule>
    <cfRule type="cellIs" dxfId="158" priority="159" stopIfTrue="1" operator="equal">
      <formula>"CW 3120-R2"</formula>
    </cfRule>
    <cfRule type="cellIs" dxfId="157" priority="160" stopIfTrue="1" operator="equal">
      <formula>"CW 3240-R7"</formula>
    </cfRule>
  </conditionalFormatting>
  <conditionalFormatting sqref="D451">
    <cfRule type="cellIs" dxfId="156" priority="155" stopIfTrue="1" operator="equal">
      <formula>"CW 2130-R11"</formula>
    </cfRule>
    <cfRule type="cellIs" dxfId="155" priority="156" stopIfTrue="1" operator="equal">
      <formula>"CW 3120-R2"</formula>
    </cfRule>
    <cfRule type="cellIs" dxfId="154" priority="157" stopIfTrue="1" operator="equal">
      <formula>"CW 3240-R7"</formula>
    </cfRule>
  </conditionalFormatting>
  <conditionalFormatting sqref="D470">
    <cfRule type="cellIs" dxfId="153" priority="152" stopIfTrue="1" operator="equal">
      <formula>"CW 2130-R11"</formula>
    </cfRule>
    <cfRule type="cellIs" dxfId="152" priority="153" stopIfTrue="1" operator="equal">
      <formula>"CW 3120-R2"</formula>
    </cfRule>
    <cfRule type="cellIs" dxfId="151" priority="154" stopIfTrue="1" operator="equal">
      <formula>"CW 3240-R7"</formula>
    </cfRule>
  </conditionalFormatting>
  <conditionalFormatting sqref="D477">
    <cfRule type="cellIs" dxfId="150" priority="149" stopIfTrue="1" operator="equal">
      <formula>"CW 2130-R11"</formula>
    </cfRule>
    <cfRule type="cellIs" dxfId="149" priority="150" stopIfTrue="1" operator="equal">
      <formula>"CW 3120-R2"</formula>
    </cfRule>
    <cfRule type="cellIs" dxfId="148" priority="151" stopIfTrue="1" operator="equal">
      <formula>"CW 3240-R7"</formula>
    </cfRule>
  </conditionalFormatting>
  <conditionalFormatting sqref="D459">
    <cfRule type="cellIs" dxfId="147" priority="146" stopIfTrue="1" operator="equal">
      <formula>"CW 2130-R11"</formula>
    </cfRule>
    <cfRule type="cellIs" dxfId="146" priority="147" stopIfTrue="1" operator="equal">
      <formula>"CW 3120-R2"</formula>
    </cfRule>
    <cfRule type="cellIs" dxfId="145" priority="148" stopIfTrue="1" operator="equal">
      <formula>"CW 3240-R7"</formula>
    </cfRule>
  </conditionalFormatting>
  <conditionalFormatting sqref="D518">
    <cfRule type="cellIs" dxfId="144" priority="144" stopIfTrue="1" operator="equal">
      <formula>"CW 3120-R2"</formula>
    </cfRule>
    <cfRule type="cellIs" dxfId="143" priority="145" stopIfTrue="1" operator="equal">
      <formula>"CW 3240-R7"</formula>
    </cfRule>
  </conditionalFormatting>
  <conditionalFormatting sqref="D95">
    <cfRule type="cellIs" dxfId="142" priority="141" stopIfTrue="1" operator="equal">
      <formula>"CW 2130-R11"</formula>
    </cfRule>
    <cfRule type="cellIs" dxfId="141" priority="142" stopIfTrue="1" operator="equal">
      <formula>"CW 3120-R2"</formula>
    </cfRule>
    <cfRule type="cellIs" dxfId="140" priority="143" stopIfTrue="1" operator="equal">
      <formula>"CW 3240-R7"</formula>
    </cfRule>
  </conditionalFormatting>
  <conditionalFormatting sqref="D185">
    <cfRule type="cellIs" dxfId="139" priority="138" stopIfTrue="1" operator="equal">
      <formula>"CW 2130-R11"</formula>
    </cfRule>
    <cfRule type="cellIs" dxfId="138" priority="139" stopIfTrue="1" operator="equal">
      <formula>"CW 3120-R2"</formula>
    </cfRule>
    <cfRule type="cellIs" dxfId="137" priority="140" stopIfTrue="1" operator="equal">
      <formula>"CW 3240-R7"</formula>
    </cfRule>
  </conditionalFormatting>
  <conditionalFormatting sqref="D189">
    <cfRule type="cellIs" dxfId="136" priority="135" stopIfTrue="1" operator="equal">
      <formula>"CW 2130-R11"</formula>
    </cfRule>
    <cfRule type="cellIs" dxfId="135" priority="136" stopIfTrue="1" operator="equal">
      <formula>"CW 3120-R2"</formula>
    </cfRule>
    <cfRule type="cellIs" dxfId="134" priority="137" stopIfTrue="1" operator="equal">
      <formula>"CW 3240-R7"</formula>
    </cfRule>
  </conditionalFormatting>
  <conditionalFormatting sqref="D263">
    <cfRule type="cellIs" dxfId="133" priority="132" stopIfTrue="1" operator="equal">
      <formula>"CW 2130-R11"</formula>
    </cfRule>
    <cfRule type="cellIs" dxfId="132" priority="133" stopIfTrue="1" operator="equal">
      <formula>"CW 3120-R2"</formula>
    </cfRule>
    <cfRule type="cellIs" dxfId="131" priority="134" stopIfTrue="1" operator="equal">
      <formula>"CW 3240-R7"</formula>
    </cfRule>
  </conditionalFormatting>
  <conditionalFormatting sqref="D267">
    <cfRule type="cellIs" dxfId="130" priority="129" stopIfTrue="1" operator="equal">
      <formula>"CW 2130-R11"</formula>
    </cfRule>
    <cfRule type="cellIs" dxfId="129" priority="130" stopIfTrue="1" operator="equal">
      <formula>"CW 3120-R2"</formula>
    </cfRule>
    <cfRule type="cellIs" dxfId="128" priority="131" stopIfTrue="1" operator="equal">
      <formula>"CW 3240-R7"</formula>
    </cfRule>
  </conditionalFormatting>
  <conditionalFormatting sqref="D270">
    <cfRule type="cellIs" dxfId="127" priority="126" stopIfTrue="1" operator="equal">
      <formula>"CW 2130-R11"</formula>
    </cfRule>
    <cfRule type="cellIs" dxfId="126" priority="127" stopIfTrue="1" operator="equal">
      <formula>"CW 3120-R2"</formula>
    </cfRule>
    <cfRule type="cellIs" dxfId="125" priority="128" stopIfTrue="1" operator="equal">
      <formula>"CW 3240-R7"</formula>
    </cfRule>
  </conditionalFormatting>
  <conditionalFormatting sqref="D271">
    <cfRule type="cellIs" dxfId="124" priority="123" stopIfTrue="1" operator="equal">
      <formula>"CW 2130-R11"</formula>
    </cfRule>
    <cfRule type="cellIs" dxfId="123" priority="124" stopIfTrue="1" operator="equal">
      <formula>"CW 3120-R2"</formula>
    </cfRule>
    <cfRule type="cellIs" dxfId="122" priority="125" stopIfTrue="1" operator="equal">
      <formula>"CW 3240-R7"</formula>
    </cfRule>
  </conditionalFormatting>
  <conditionalFormatting sqref="D272">
    <cfRule type="cellIs" dxfId="121" priority="120" stopIfTrue="1" operator="equal">
      <formula>"CW 2130-R11"</formula>
    </cfRule>
    <cfRule type="cellIs" dxfId="120" priority="121" stopIfTrue="1" operator="equal">
      <formula>"CW 3120-R2"</formula>
    </cfRule>
    <cfRule type="cellIs" dxfId="119" priority="122" stopIfTrue="1" operator="equal">
      <formula>"CW 3240-R7"</formula>
    </cfRule>
  </conditionalFormatting>
  <conditionalFormatting sqref="D273">
    <cfRule type="cellIs" dxfId="118" priority="117" stopIfTrue="1" operator="equal">
      <formula>"CW 2130-R11"</formula>
    </cfRule>
    <cfRule type="cellIs" dxfId="117" priority="118" stopIfTrue="1" operator="equal">
      <formula>"CW 3120-R2"</formula>
    </cfRule>
    <cfRule type="cellIs" dxfId="116" priority="119" stopIfTrue="1" operator="equal">
      <formula>"CW 3240-R7"</formula>
    </cfRule>
  </conditionalFormatting>
  <conditionalFormatting sqref="D181">
    <cfRule type="cellIs" dxfId="115" priority="114" stopIfTrue="1" operator="equal">
      <formula>"CW 2130-R11"</formula>
    </cfRule>
    <cfRule type="cellIs" dxfId="114" priority="115" stopIfTrue="1" operator="equal">
      <formula>"CW 3120-R2"</formula>
    </cfRule>
    <cfRule type="cellIs" dxfId="113" priority="116" stopIfTrue="1" operator="equal">
      <formula>"CW 3240-R7"</formula>
    </cfRule>
  </conditionalFormatting>
  <conditionalFormatting sqref="D84">
    <cfRule type="cellIs" dxfId="112" priority="111" stopIfTrue="1" operator="equal">
      <formula>"CW 2130-R11"</formula>
    </cfRule>
    <cfRule type="cellIs" dxfId="111" priority="112" stopIfTrue="1" operator="equal">
      <formula>"CW 3120-R2"</formula>
    </cfRule>
    <cfRule type="cellIs" dxfId="110" priority="113" stopIfTrue="1" operator="equal">
      <formula>"CW 3240-R7"</formula>
    </cfRule>
  </conditionalFormatting>
  <conditionalFormatting sqref="D329">
    <cfRule type="cellIs" dxfId="109" priority="108" stopIfTrue="1" operator="equal">
      <formula>"CW 2130-R11"</formula>
    </cfRule>
    <cfRule type="cellIs" dxfId="108" priority="109" stopIfTrue="1" operator="equal">
      <formula>"CW 3120-R2"</formula>
    </cfRule>
    <cfRule type="cellIs" dxfId="107" priority="110" stopIfTrue="1" operator="equal">
      <formula>"CW 3240-R7"</formula>
    </cfRule>
  </conditionalFormatting>
  <conditionalFormatting sqref="D330">
    <cfRule type="cellIs" dxfId="106" priority="105" stopIfTrue="1" operator="equal">
      <formula>"CW 2130-R11"</formula>
    </cfRule>
    <cfRule type="cellIs" dxfId="105" priority="106" stopIfTrue="1" operator="equal">
      <formula>"CW 3120-R2"</formula>
    </cfRule>
    <cfRule type="cellIs" dxfId="104" priority="107" stopIfTrue="1" operator="equal">
      <formula>"CW 3240-R7"</formula>
    </cfRule>
  </conditionalFormatting>
  <conditionalFormatting sqref="D331">
    <cfRule type="cellIs" dxfId="103" priority="102" stopIfTrue="1" operator="equal">
      <formula>"CW 2130-R11"</formula>
    </cfRule>
    <cfRule type="cellIs" dxfId="102" priority="103" stopIfTrue="1" operator="equal">
      <formula>"CW 3120-R2"</formula>
    </cfRule>
    <cfRule type="cellIs" dxfId="101" priority="104" stopIfTrue="1" operator="equal">
      <formula>"CW 3240-R7"</formula>
    </cfRule>
  </conditionalFormatting>
  <conditionalFormatting sqref="D332">
    <cfRule type="cellIs" dxfId="100" priority="99" stopIfTrue="1" operator="equal">
      <formula>"CW 2130-R11"</formula>
    </cfRule>
    <cfRule type="cellIs" dxfId="99" priority="100" stopIfTrue="1" operator="equal">
      <formula>"CW 3120-R2"</formula>
    </cfRule>
    <cfRule type="cellIs" dxfId="98" priority="101" stopIfTrue="1" operator="equal">
      <formula>"CW 3240-R7"</formula>
    </cfRule>
  </conditionalFormatting>
  <conditionalFormatting sqref="D401">
    <cfRule type="cellIs" dxfId="97" priority="96" stopIfTrue="1" operator="equal">
      <formula>"CW 2130-R11"</formula>
    </cfRule>
    <cfRule type="cellIs" dxfId="96" priority="97" stopIfTrue="1" operator="equal">
      <formula>"CW 3120-R2"</formula>
    </cfRule>
    <cfRule type="cellIs" dxfId="95" priority="98" stopIfTrue="1" operator="equal">
      <formula>"CW 3240-R7"</formula>
    </cfRule>
  </conditionalFormatting>
  <conditionalFormatting sqref="D405">
    <cfRule type="cellIs" dxfId="94" priority="93" stopIfTrue="1" operator="equal">
      <formula>"CW 2130-R11"</formula>
    </cfRule>
    <cfRule type="cellIs" dxfId="93" priority="94" stopIfTrue="1" operator="equal">
      <formula>"CW 3120-R2"</formula>
    </cfRule>
    <cfRule type="cellIs" dxfId="92" priority="95" stopIfTrue="1" operator="equal">
      <formula>"CW 3240-R7"</formula>
    </cfRule>
  </conditionalFormatting>
  <conditionalFormatting sqref="D407">
    <cfRule type="cellIs" dxfId="91" priority="90" stopIfTrue="1" operator="equal">
      <formula>"CW 2130-R11"</formula>
    </cfRule>
    <cfRule type="cellIs" dxfId="90" priority="91" stopIfTrue="1" operator="equal">
      <formula>"CW 3120-R2"</formula>
    </cfRule>
    <cfRule type="cellIs" dxfId="89" priority="92" stopIfTrue="1" operator="equal">
      <formula>"CW 3240-R7"</formula>
    </cfRule>
  </conditionalFormatting>
  <conditionalFormatting sqref="D408">
    <cfRule type="cellIs" dxfId="88" priority="87" stopIfTrue="1" operator="equal">
      <formula>"CW 2130-R11"</formula>
    </cfRule>
    <cfRule type="cellIs" dxfId="87" priority="88" stopIfTrue="1" operator="equal">
      <formula>"CW 3120-R2"</formula>
    </cfRule>
    <cfRule type="cellIs" dxfId="86" priority="89" stopIfTrue="1" operator="equal">
      <formula>"CW 3240-R7"</formula>
    </cfRule>
  </conditionalFormatting>
  <conditionalFormatting sqref="D409">
    <cfRule type="cellIs" dxfId="85" priority="84" stopIfTrue="1" operator="equal">
      <formula>"CW 2130-R11"</formula>
    </cfRule>
    <cfRule type="cellIs" dxfId="84" priority="85" stopIfTrue="1" operator="equal">
      <formula>"CW 3120-R2"</formula>
    </cfRule>
    <cfRule type="cellIs" dxfId="83" priority="86" stopIfTrue="1" operator="equal">
      <formula>"CW 3240-R7"</formula>
    </cfRule>
  </conditionalFormatting>
  <conditionalFormatting sqref="D410">
    <cfRule type="cellIs" dxfId="82" priority="81" stopIfTrue="1" operator="equal">
      <formula>"CW 2130-R11"</formula>
    </cfRule>
    <cfRule type="cellIs" dxfId="81" priority="82" stopIfTrue="1" operator="equal">
      <formula>"CW 3120-R2"</formula>
    </cfRule>
    <cfRule type="cellIs" dxfId="80" priority="83" stopIfTrue="1" operator="equal">
      <formula>"CW 3240-R7"</formula>
    </cfRule>
  </conditionalFormatting>
  <conditionalFormatting sqref="D488">
    <cfRule type="cellIs" dxfId="79" priority="78" stopIfTrue="1" operator="equal">
      <formula>"CW 2130-R11"</formula>
    </cfRule>
    <cfRule type="cellIs" dxfId="78" priority="79" stopIfTrue="1" operator="equal">
      <formula>"CW 3120-R2"</formula>
    </cfRule>
    <cfRule type="cellIs" dxfId="77" priority="80" stopIfTrue="1" operator="equal">
      <formula>"CW 3240-R7"</formula>
    </cfRule>
  </conditionalFormatting>
  <conditionalFormatting sqref="D492">
    <cfRule type="cellIs" dxfId="76" priority="75" stopIfTrue="1" operator="equal">
      <formula>"CW 2130-R11"</formula>
    </cfRule>
    <cfRule type="cellIs" dxfId="75" priority="76" stopIfTrue="1" operator="equal">
      <formula>"CW 3120-R2"</formula>
    </cfRule>
    <cfRule type="cellIs" dxfId="74" priority="77" stopIfTrue="1" operator="equal">
      <formula>"CW 3240-R7"</formula>
    </cfRule>
  </conditionalFormatting>
  <conditionalFormatting sqref="D494">
    <cfRule type="cellIs" dxfId="73" priority="72" stopIfTrue="1" operator="equal">
      <formula>"CW 2130-R11"</formula>
    </cfRule>
    <cfRule type="cellIs" dxfId="72" priority="73" stopIfTrue="1" operator="equal">
      <formula>"CW 3120-R2"</formula>
    </cfRule>
    <cfRule type="cellIs" dxfId="71" priority="74" stopIfTrue="1" operator="equal">
      <formula>"CW 3240-R7"</formula>
    </cfRule>
  </conditionalFormatting>
  <conditionalFormatting sqref="D495">
    <cfRule type="cellIs" dxfId="70" priority="69" stopIfTrue="1" operator="equal">
      <formula>"CW 2130-R11"</formula>
    </cfRule>
    <cfRule type="cellIs" dxfId="69" priority="70" stopIfTrue="1" operator="equal">
      <formula>"CW 3120-R2"</formula>
    </cfRule>
    <cfRule type="cellIs" dxfId="68" priority="71" stopIfTrue="1" operator="equal">
      <formula>"CW 3240-R7"</formula>
    </cfRule>
  </conditionalFormatting>
  <conditionalFormatting sqref="D496">
    <cfRule type="cellIs" dxfId="67" priority="66" stopIfTrue="1" operator="equal">
      <formula>"CW 2130-R11"</formula>
    </cfRule>
    <cfRule type="cellIs" dxfId="66" priority="67" stopIfTrue="1" operator="equal">
      <formula>"CW 3120-R2"</formula>
    </cfRule>
    <cfRule type="cellIs" dxfId="65" priority="68" stopIfTrue="1" operator="equal">
      <formula>"CW 3240-R7"</formula>
    </cfRule>
  </conditionalFormatting>
  <conditionalFormatting sqref="D497">
    <cfRule type="cellIs" dxfId="64" priority="63" stopIfTrue="1" operator="equal">
      <formula>"CW 2130-R11"</formula>
    </cfRule>
    <cfRule type="cellIs" dxfId="63" priority="64" stopIfTrue="1" operator="equal">
      <formula>"CW 3120-R2"</formula>
    </cfRule>
    <cfRule type="cellIs" dxfId="62" priority="65" stopIfTrue="1" operator="equal">
      <formula>"CW 3240-R7"</formula>
    </cfRule>
  </conditionalFormatting>
  <conditionalFormatting sqref="D120">
    <cfRule type="cellIs" dxfId="61" priority="60" stopIfTrue="1" operator="equal">
      <formula>"CW 2130-R11"</formula>
    </cfRule>
    <cfRule type="cellIs" dxfId="60" priority="61" stopIfTrue="1" operator="equal">
      <formula>"CW 3120-R2"</formula>
    </cfRule>
    <cfRule type="cellIs" dxfId="59" priority="62" stopIfTrue="1" operator="equal">
      <formula>"CW 3240-R7"</formula>
    </cfRule>
  </conditionalFormatting>
  <conditionalFormatting sqref="D121">
    <cfRule type="cellIs" dxfId="58" priority="57" stopIfTrue="1" operator="equal">
      <formula>"CW 2130-R11"</formula>
    </cfRule>
    <cfRule type="cellIs" dxfId="57" priority="58" stopIfTrue="1" operator="equal">
      <formula>"CW 3120-R2"</formula>
    </cfRule>
    <cfRule type="cellIs" dxfId="56" priority="59" stopIfTrue="1" operator="equal">
      <formula>"CW 3240-R7"</formula>
    </cfRule>
  </conditionalFormatting>
  <conditionalFormatting sqref="D214">
    <cfRule type="cellIs" dxfId="55" priority="54" stopIfTrue="1" operator="equal">
      <formula>"CW 2130-R11"</formula>
    </cfRule>
    <cfRule type="cellIs" dxfId="54" priority="55" stopIfTrue="1" operator="equal">
      <formula>"CW 3120-R2"</formula>
    </cfRule>
    <cfRule type="cellIs" dxfId="53" priority="56" stopIfTrue="1" operator="equal">
      <formula>"CW 3240-R7"</formula>
    </cfRule>
  </conditionalFormatting>
  <conditionalFormatting sqref="D215">
    <cfRule type="cellIs" dxfId="52" priority="51" stopIfTrue="1" operator="equal">
      <formula>"CW 2130-R11"</formula>
    </cfRule>
    <cfRule type="cellIs" dxfId="51" priority="52" stopIfTrue="1" operator="equal">
      <formula>"CW 3120-R2"</formula>
    </cfRule>
    <cfRule type="cellIs" dxfId="50" priority="53" stopIfTrue="1" operator="equal">
      <formula>"CW 3240-R7"</formula>
    </cfRule>
  </conditionalFormatting>
  <conditionalFormatting sqref="D290">
    <cfRule type="cellIs" dxfId="49" priority="48" stopIfTrue="1" operator="equal">
      <formula>"CW 2130-R11"</formula>
    </cfRule>
    <cfRule type="cellIs" dxfId="48" priority="49" stopIfTrue="1" operator="equal">
      <formula>"CW 3120-R2"</formula>
    </cfRule>
    <cfRule type="cellIs" dxfId="47" priority="50" stopIfTrue="1" operator="equal">
      <formula>"CW 3240-R7"</formula>
    </cfRule>
  </conditionalFormatting>
  <conditionalFormatting sqref="D291">
    <cfRule type="cellIs" dxfId="46" priority="45" stopIfTrue="1" operator="equal">
      <formula>"CW 2130-R11"</formula>
    </cfRule>
    <cfRule type="cellIs" dxfId="45" priority="46" stopIfTrue="1" operator="equal">
      <formula>"CW 3120-R2"</formula>
    </cfRule>
    <cfRule type="cellIs" dxfId="44" priority="47" stopIfTrue="1" operator="equal">
      <formula>"CW 3240-R7"</formula>
    </cfRule>
  </conditionalFormatting>
  <conditionalFormatting sqref="D519">
    <cfRule type="cellIs" dxfId="43" priority="43" stopIfTrue="1" operator="equal">
      <formula>"CW 3120-R2"</formula>
    </cfRule>
    <cfRule type="cellIs" dxfId="42" priority="44" stopIfTrue="1" operator="equal">
      <formula>"CW 3240-R7"</formula>
    </cfRule>
  </conditionalFormatting>
  <conditionalFormatting sqref="D520">
    <cfRule type="cellIs" dxfId="41" priority="41" stopIfTrue="1" operator="equal">
      <formula>"CW 3120-R2"</formula>
    </cfRule>
    <cfRule type="cellIs" dxfId="40" priority="42" stopIfTrue="1" operator="equal">
      <formula>"CW 3240-R7"</formula>
    </cfRule>
  </conditionalFormatting>
  <conditionalFormatting sqref="D521">
    <cfRule type="cellIs" dxfId="39" priority="39" stopIfTrue="1" operator="equal">
      <formula>"CW 3120-R2"</formula>
    </cfRule>
    <cfRule type="cellIs" dxfId="38" priority="40" stopIfTrue="1" operator="equal">
      <formula>"CW 3240-R7"</formula>
    </cfRule>
  </conditionalFormatting>
  <conditionalFormatting sqref="D522">
    <cfRule type="cellIs" dxfId="37" priority="37" stopIfTrue="1" operator="equal">
      <formula>"CW 3120-R2"</formula>
    </cfRule>
    <cfRule type="cellIs" dxfId="36" priority="38" stopIfTrue="1" operator="equal">
      <formula>"CW 3240-R7"</formula>
    </cfRule>
  </conditionalFormatting>
  <conditionalFormatting sqref="D523">
    <cfRule type="cellIs" dxfId="35" priority="35" stopIfTrue="1" operator="equal">
      <formula>"CW 3120-R2"</formula>
    </cfRule>
    <cfRule type="cellIs" dxfId="34" priority="36" stopIfTrue="1" operator="equal">
      <formula>"CW 3240-R7"</formula>
    </cfRule>
  </conditionalFormatting>
  <conditionalFormatting sqref="D536">
    <cfRule type="cellIs" dxfId="33" priority="15" stopIfTrue="1" operator="equal">
      <formula>"CW 3120-R2"</formula>
    </cfRule>
    <cfRule type="cellIs" dxfId="32" priority="16" stopIfTrue="1" operator="equal">
      <formula>"CW 3240-R7"</formula>
    </cfRule>
  </conditionalFormatting>
  <conditionalFormatting sqref="D524">
    <cfRule type="cellIs" dxfId="31" priority="33" stopIfTrue="1" operator="equal">
      <formula>"CW 3120-R2"</formula>
    </cfRule>
    <cfRule type="cellIs" dxfId="30" priority="34" stopIfTrue="1" operator="equal">
      <formula>"CW 3240-R7"</formula>
    </cfRule>
  </conditionalFormatting>
  <conditionalFormatting sqref="D525">
    <cfRule type="cellIs" dxfId="29" priority="31" stopIfTrue="1" operator="equal">
      <formula>"CW 3120-R2"</formula>
    </cfRule>
    <cfRule type="cellIs" dxfId="28" priority="32" stopIfTrue="1" operator="equal">
      <formula>"CW 3240-R7"</formula>
    </cfRule>
  </conditionalFormatting>
  <conditionalFormatting sqref="D529">
    <cfRule type="cellIs" dxfId="27" priority="29" stopIfTrue="1" operator="equal">
      <formula>"CW 3120-R2"</formula>
    </cfRule>
    <cfRule type="cellIs" dxfId="26" priority="30" stopIfTrue="1" operator="equal">
      <formula>"CW 3240-R7"</formula>
    </cfRule>
  </conditionalFormatting>
  <conditionalFormatting sqref="D530">
    <cfRule type="cellIs" dxfId="25" priority="27" stopIfTrue="1" operator="equal">
      <formula>"CW 3120-R2"</formula>
    </cfRule>
    <cfRule type="cellIs" dxfId="24" priority="28" stopIfTrue="1" operator="equal">
      <formula>"CW 3240-R7"</formula>
    </cfRule>
  </conditionalFormatting>
  <conditionalFormatting sqref="D531">
    <cfRule type="cellIs" dxfId="23" priority="25" stopIfTrue="1" operator="equal">
      <formula>"CW 3120-R2"</formula>
    </cfRule>
    <cfRule type="cellIs" dxfId="22" priority="26" stopIfTrue="1" operator="equal">
      <formula>"CW 3240-R7"</formula>
    </cfRule>
  </conditionalFormatting>
  <conditionalFormatting sqref="D532">
    <cfRule type="cellIs" dxfId="21" priority="23" stopIfTrue="1" operator="equal">
      <formula>"CW 3120-R2"</formula>
    </cfRule>
    <cfRule type="cellIs" dxfId="20" priority="24" stopIfTrue="1" operator="equal">
      <formula>"CW 3240-R7"</formula>
    </cfRule>
  </conditionalFormatting>
  <conditionalFormatting sqref="D533">
    <cfRule type="cellIs" dxfId="19" priority="21" stopIfTrue="1" operator="equal">
      <formula>"CW 3120-R2"</formula>
    </cfRule>
    <cfRule type="cellIs" dxfId="18" priority="22" stopIfTrue="1" operator="equal">
      <formula>"CW 3240-R7"</formula>
    </cfRule>
  </conditionalFormatting>
  <conditionalFormatting sqref="D534">
    <cfRule type="cellIs" dxfId="17" priority="19" stopIfTrue="1" operator="equal">
      <formula>"CW 3120-R2"</formula>
    </cfRule>
    <cfRule type="cellIs" dxfId="16" priority="20" stopIfTrue="1" operator="equal">
      <formula>"CW 3240-R7"</formula>
    </cfRule>
  </conditionalFormatting>
  <conditionalFormatting sqref="D535">
    <cfRule type="cellIs" dxfId="15" priority="17" stopIfTrue="1" operator="equal">
      <formula>"CW 3120-R2"</formula>
    </cfRule>
    <cfRule type="cellIs" dxfId="14" priority="18" stopIfTrue="1" operator="equal">
      <formula>"CW 3240-R7"</formula>
    </cfRule>
  </conditionalFormatting>
  <conditionalFormatting sqref="D66">
    <cfRule type="cellIs" dxfId="13" priority="13" stopIfTrue="1" operator="equal">
      <formula>"CW 3120-R2"</formula>
    </cfRule>
    <cfRule type="cellIs" dxfId="12" priority="14" stopIfTrue="1" operator="equal">
      <formula>"CW 3240-R7"</formula>
    </cfRule>
  </conditionalFormatting>
  <conditionalFormatting sqref="D168">
    <cfRule type="cellIs" dxfId="11" priority="11" stopIfTrue="1" operator="equal">
      <formula>"CW 3120-R2"</formula>
    </cfRule>
    <cfRule type="cellIs" dxfId="10" priority="12" stopIfTrue="1" operator="equal">
      <formula>"CW 3240-R7"</formula>
    </cfRule>
  </conditionalFormatting>
  <conditionalFormatting sqref="D250">
    <cfRule type="cellIs" dxfId="9" priority="9" stopIfTrue="1" operator="equal">
      <formula>"CW 3120-R2"</formula>
    </cfRule>
    <cfRule type="cellIs" dxfId="8" priority="10" stopIfTrue="1" operator="equal">
      <formula>"CW 3240-R7"</formula>
    </cfRule>
  </conditionalFormatting>
  <conditionalFormatting sqref="D319">
    <cfRule type="cellIs" dxfId="7" priority="7" stopIfTrue="1" operator="equal">
      <formula>"CW 3120-R2"</formula>
    </cfRule>
    <cfRule type="cellIs" dxfId="6" priority="8" stopIfTrue="1" operator="equal">
      <formula>"CW 3240-R7"</formula>
    </cfRule>
  </conditionalFormatting>
  <conditionalFormatting sqref="D388">
    <cfRule type="cellIs" dxfId="5" priority="5" stopIfTrue="1" operator="equal">
      <formula>"CW 3120-R2"</formula>
    </cfRule>
    <cfRule type="cellIs" dxfId="4" priority="6" stopIfTrue="1" operator="equal">
      <formula>"CW 3240-R7"</formula>
    </cfRule>
  </conditionalFormatting>
  <conditionalFormatting sqref="D474">
    <cfRule type="cellIs" dxfId="3" priority="3" stopIfTrue="1" operator="equal">
      <formula>"CW 3120-R2"</formula>
    </cfRule>
    <cfRule type="cellIs" dxfId="2" priority="4" stopIfTrue="1" operator="equal">
      <formula>"CW 3240-R7"</formula>
    </cfRule>
  </conditionalFormatting>
  <conditionalFormatting sqref="D513">
    <cfRule type="cellIs" dxfId="1" priority="1" stopIfTrue="1" operator="equal">
      <formula>"CW 3120-R2"</formula>
    </cfRule>
    <cfRule type="cellIs" dxfId="0" priority="2" stopIfTrue="1" operator="equal">
      <formula>"CW 3240-R7"</formula>
    </cfRule>
  </conditionalFormatting>
  <dataValidations count="5">
    <dataValidation type="custom" allowBlank="1" showInputMessage="1" showErrorMessage="1" error="If you can enter a Unit  Price in this cell, pLease contact the Contract Administrator immediately!" sqref="G200 G113 G216 G218 G220:G221 G225 G235 G232:G233 G237 G244 G242 G250 G256 G258 G246:G247 G267 G275 G422 G429 G432 G434 G436:G437 G444 G463 G460:G461 G19 G471:G472 G474 G492 G499 G342 G350 G352 G354 G356:G357 G97 G362 G165:G166 G383 G385:G386 G388 G405 G412 G284 G207 G292 G294 G296:G297 G300 G309 G306:G307 G316 G319 G322 G324 G334 G106 G468 G122 G124 G126:G127 G134 G145 G142:G143 G147 G156 G154 G168 G174 G176 G158:G159 G185 G191 G14 G378 G28 G30 G32:G33 G38 G49 G46:G47 G51 G60 G58 G76 G78 G88 G368 G371 G391:G392 G108 G115 G202 G209 G449 G21 G12 G286 G478:G479 G506:G507 G74 G63:G64 G66 G509:G510 G162:G163 G375:G376 G452 JC512 SY512 ACU512 AMQ512 AWM512 BGI512 BQE512 CAA512 CJW512 CTS512 DDO512 DNK512 DXG512 EHC512 EQY512 FAU512 FKQ512 FUM512 GEI512 GOE512 GYA512 HHW512 HRS512 IBO512 ILK512 IVG512 JFC512 JOY512 JYU512 KIQ512 KSM512 LCI512 LME512 LWA512 MFW512 MPS512 MZO512 NJK512 NTG512 ODC512 OMY512 OWU512 PGQ512 PQM512 QAI512 QKE512 QUA512 RDW512 RNS512 RXO512 SHK512 SRG512 TBC512 TKY512 TUU512 UEQ512 UOM512 UYI512 VIE512 VSA512 WBW512 WLS512 WVO512 G512">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07 G210:G215 G486 G217 G219 G234 G236 G240 G243 G251:G255 G257 G245 G263 G265:G266 G186:G189 G420:G421 G430:G431 G433 G435 G462 G442:G443 G464 G466 G473 G488 G490:G491 G493:G497 G340:G341 G351 G353 G355 G379 G500:G501 G381 G387 G384 G401 G403:G404 G406:G410 G109:G112 G293 G295 G308 G314 G323 G116:G121 G201 G123 G125 G128:G130 G144 G146 G152 G155 G169:G173 G175 G157 G181 G183:G184 G79:G82 G13 G268:G273 G29 G31 G48 G50 G56 G59 G9:G10 G77 G84 G86:G87 G75 G358:G361 G363:G366 G372:G374 G114 G203:G206 G208 G22:G27 G15:G18 G20 G222:G224 G238 G248:G249 G259:G261 G310:G312 G317:G318 G320:G321 G325:G327 G329:G332 G132:G133 G136:G141 G67:G73 G40:G45 G52:G54 G98:G99 G192:G193 G335:G336 G276:G277 G413:G414 G167 G389:G390 G399 G393:G397 G445:G447 G423:G427 G343:G348 G227:G231 G298:G299 G302:G305 G34:G37 G89:G95 G177:G179 G281:G282 G197:G198 G103:G104 G285 G148:G150 G287:G291 G438:G440 G469:G470 G480:G484 G450:G451 G416 G65 G529:G536 G61:G62 G508 G160:G161 G164 G369:G370 G377 G475:G477 G453:G459 G518:G525 G511">
      <formula1>IF(G9&gt;=0.01,ROUND(G9,2),0.01)</formula1>
    </dataValidation>
    <dataValidation type="decimal" operator="greaterThan" allowBlank="1" showErrorMessage="1" errorTitle="Illegal Entry" error="Unit Prices must be greater than 0. " prompt="Enter your Unit Bid Price._x000a_You do not need to type in the &quot;$&quot;" sqref="G264 G489 G402 G182 G85">
      <formula1>0</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513 JC513 SY513 ACU513 AMQ513 AWM513 BGI513 BQE513 CAA513 CJW513 CTS513 DDO513 DNK513 DXG513 EHC513 EQY513 FAU513 FKQ513 FUM513 GEI513 GOE513 GYA513 HHW513 HRS513 IBO513 ILK513 IVG513 JFC513 JOY513 JYU513 KIQ513 KSM513 LCI513 LME513 LWA513 MFW513 MPS513 MZO513 NJK513 NTG513 ODC513 OMY513 OWU513 PGQ513 PQM513 QAI513 QKE513 QUA513 RDW513 RNS513 RXO513 SHK513 SRG513 TBC513 TKY513 TUU513 UEQ513 UOM513 UYI513 VIE513 VSA513 WBW513 WLS513 WVO513">
      <formula1>IF(G513&gt;=0.01,ROUND(G513,2),0.01)</formula1>
    </dataValidation>
    <dataValidation type="decimal" operator="equal" allowBlank="1" showInputMessage="1" showErrorMessage="1" errorTitle="ENTRY ERROR!" error="Approx. Quantity  for this Item _x000a_must be a whole number. " prompt="Enter the Approx. Quantity_x000a_" sqref="F513 JB513 SX513 ACT513 AMP513 AWL513 BGH513 BQD513 BZZ513 CJV513 CTR513 DDN513 DNJ513 DXF513 EHB513 EQX513 FAT513 FKP513 FUL513 GEH513 GOD513 GXZ513 HHV513 HRR513 IBN513 ILJ513 IVF513 JFB513 JOX513 JYT513 KIP513 KSL513 LCH513 LMD513 LVZ513 MFV513 MPR513 MZN513 NJJ513 NTF513 ODB513 OMX513 OWT513 PGP513 PQL513 QAH513 QKD513 QTZ513 RDV513 RNR513 RXN513 SHJ513 SRF513 TBB513 TKX513 TUT513 UEP513 UOL513 UYH513 VID513 VRZ513 WBV513 WLR513 WVN513">
      <formula1>IF(F513&gt;=0,ROUND(F513,0),0)</formula1>
    </dataValidation>
  </dataValidations>
  <pageMargins left="0.5" right="0.5" top="0.75" bottom="0.75" header="0.25" footer="0.25"/>
  <pageSetup scale="49" orientation="portrait" r:id="rId1"/>
  <headerFooter alignWithMargins="0">
    <oddHeader>&amp;LThe City of Winnipeg
Bid Opportunity No. 321-2017_Addendum 1 
&amp;XTemplate Version: C420170317-RW&amp;RBid Submission
Page &amp;P+3 of 26</oddHeader>
    <oddFooter xml:space="preserve">&amp;R__________________
Name of Bidder                    </oddFooter>
  </headerFooter>
  <rowBreaks count="18" manualBreakCount="18">
    <brk id="45" min="1" max="15" man="1"/>
    <brk id="82" min="1" max="15" man="1"/>
    <brk id="100" min="1" max="15" man="1"/>
    <brk id="141" min="1" max="15" man="1"/>
    <brk id="179" min="1" max="15" man="1"/>
    <brk id="194" min="1" max="15" man="1"/>
    <brk id="231" min="1" max="15" man="1"/>
    <brk id="261" min="1" max="15" man="1"/>
    <brk id="278" min="1" max="15" man="1"/>
    <brk id="305" min="1" max="15" man="1"/>
    <brk id="337" min="1" max="15" man="1"/>
    <brk id="366" min="1" max="15" man="1"/>
    <brk id="399" min="1" max="15" man="1"/>
    <brk id="417" min="1" max="15" man="1"/>
    <brk id="447" min="1" max="15" man="1"/>
    <brk id="486" min="1" max="15" man="1"/>
    <brk id="514" min="1" max="15" man="1"/>
    <brk id="537" min="1"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6"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321-2017_FORM_B-check</vt:lpstr>
      <vt:lpstr>Sheet1</vt:lpstr>
      <vt:lpstr>'321-2017_FORM_B-check'!Print_Area</vt:lpstr>
      <vt:lpstr>'321-2017_FORM_B-check'!Print_Titles</vt:lpstr>
      <vt:lpstr>'321-2017_FORM_B-check'!XEVERYTHING</vt:lpstr>
      <vt:lpstr>'321-2017_FORM_B-check'!XITEMS</vt:lpstr>
    </vt:vector>
  </TitlesOfParts>
  <Company>WSP Group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Goldstine</dc:creator>
  <dc:description>Checked by Hp on May 3 2017_x000d_
_x000d_
_x000d_
_x000d_
file size 148843</dc:description>
  <cp:lastModifiedBy>Steven Goldstine</cp:lastModifiedBy>
  <cp:lastPrinted>2017-05-12T17:23:23Z</cp:lastPrinted>
  <dcterms:created xsi:type="dcterms:W3CDTF">2017-05-01T20:22:39Z</dcterms:created>
  <dcterms:modified xsi:type="dcterms:W3CDTF">2017-05-12T17:24:18Z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-167197848</vt:i4>
  </property>
  <property fmtid="{D5CDD505-2E9C-101B-9397-08002B2CF9AE}" pid="3" name="_NewReviewCycle">
    <vt:lpwstr/>
  </property>
  <property fmtid="{D5CDD505-2E9C-101B-9397-08002B2CF9AE}" pid="4" name="_EmailSubject">
    <vt:lpwstr>321-2017 Form B Review</vt:lpwstr>
  </property>
  <property fmtid="{D5CDD505-2E9C-101B-9397-08002B2CF9AE}" pid="5" name="_AuthorEmail">
    <vt:lpwstr>HPheifer@winnipeg.ca</vt:lpwstr>
  </property>
  <property fmtid="{D5CDD505-2E9C-101B-9397-08002B2CF9AE}" pid="6" name="_AuthorEmailDisplayName">
    <vt:lpwstr>Pheifer, Henly</vt:lpwstr>
  </property>
  <property fmtid="{D5CDD505-2E9C-101B-9397-08002B2CF9AE}" pid="7" name="_ReviewingToolsShownOnce">
    <vt:lpwstr/>
  </property>
</Properties>
</file>